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ndreia.barcelos\Desktop\TRANSPORTE ESCOLAR\"/>
    </mc:Choice>
  </mc:AlternateContent>
  <xr:revisionPtr revIDLastSave="0" documentId="13_ncr:1_{23C4F7F0-9B52-4C60-B388-ABB4EE4ED3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nha 1" sheetId="1" r:id="rId1"/>
    <sheet name="linha 2" sheetId="2" r:id="rId2"/>
    <sheet name="linha 3" sheetId="3" r:id="rId3"/>
    <sheet name="linha 4" sheetId="4" r:id="rId4"/>
    <sheet name="linha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5" l="1"/>
  <c r="B53" i="5"/>
  <c r="C52" i="5"/>
  <c r="B52" i="5" s="1"/>
  <c r="C51" i="5"/>
  <c r="C49" i="5" s="1"/>
  <c r="B51" i="5"/>
  <c r="B49" i="5" s="1"/>
  <c r="E50" i="5"/>
  <c r="E51" i="5" s="1"/>
  <c r="E49" i="5" s="1"/>
  <c r="B50" i="5"/>
  <c r="C48" i="5"/>
  <c r="E48" i="5" s="1"/>
  <c r="C47" i="5"/>
  <c r="E47" i="5" s="1"/>
  <c r="C46" i="5"/>
  <c r="E46" i="5" s="1"/>
  <c r="C45" i="5"/>
  <c r="E45" i="5" s="1"/>
  <c r="C44" i="5"/>
  <c r="E44" i="5" s="1"/>
  <c r="C43" i="5"/>
  <c r="C42" i="5"/>
  <c r="E42" i="5" s="1"/>
  <c r="C33" i="5"/>
  <c r="C25" i="5"/>
  <c r="C53" i="4"/>
  <c r="B53" i="4"/>
  <c r="C52" i="4"/>
  <c r="C49" i="4" s="1"/>
  <c r="C51" i="4"/>
  <c r="E50" i="4"/>
  <c r="E51" i="4" s="1"/>
  <c r="E49" i="4" s="1"/>
  <c r="B50" i="4"/>
  <c r="B51" i="4" s="1"/>
  <c r="C48" i="4"/>
  <c r="E48" i="4" s="1"/>
  <c r="E43" i="4" s="1"/>
  <c r="E47" i="4"/>
  <c r="C47" i="4"/>
  <c r="C46" i="4"/>
  <c r="E46" i="4" s="1"/>
  <c r="C45" i="4"/>
  <c r="E45" i="4" s="1"/>
  <c r="E44" i="4"/>
  <c r="C44" i="4"/>
  <c r="C43" i="4"/>
  <c r="C42" i="4"/>
  <c r="E42" i="4" s="1"/>
  <c r="C33" i="4"/>
  <c r="C25" i="4"/>
  <c r="C53" i="3"/>
  <c r="B53" i="3"/>
  <c r="C52" i="3"/>
  <c r="B52" i="3" s="1"/>
  <c r="C51" i="3"/>
  <c r="C49" i="3" s="1"/>
  <c r="B51" i="3"/>
  <c r="E50" i="3"/>
  <c r="E51" i="3" s="1"/>
  <c r="E49" i="3" s="1"/>
  <c r="B50" i="3"/>
  <c r="C48" i="3"/>
  <c r="E48" i="3" s="1"/>
  <c r="E47" i="3"/>
  <c r="C47" i="3"/>
  <c r="E46" i="3"/>
  <c r="C46" i="3"/>
  <c r="C45" i="3"/>
  <c r="E45" i="3" s="1"/>
  <c r="E44" i="3"/>
  <c r="C44" i="3"/>
  <c r="C43" i="3"/>
  <c r="C42" i="3"/>
  <c r="E42" i="3" s="1"/>
  <c r="C33" i="3"/>
  <c r="C25" i="3"/>
  <c r="C53" i="2"/>
  <c r="B53" i="2"/>
  <c r="C52" i="2"/>
  <c r="C49" i="2" s="1"/>
  <c r="C51" i="2"/>
  <c r="E50" i="2"/>
  <c r="E51" i="2" s="1"/>
  <c r="E49" i="2" s="1"/>
  <c r="B50" i="2"/>
  <c r="B51" i="2" s="1"/>
  <c r="C48" i="2"/>
  <c r="E48" i="2" s="1"/>
  <c r="E43" i="2" s="1"/>
  <c r="E47" i="2"/>
  <c r="C47" i="2"/>
  <c r="E46" i="2"/>
  <c r="C46" i="2"/>
  <c r="C45" i="2"/>
  <c r="E45" i="2" s="1"/>
  <c r="E44" i="2"/>
  <c r="C44" i="2"/>
  <c r="C43" i="2"/>
  <c r="C42" i="2"/>
  <c r="E42" i="2" s="1"/>
  <c r="C53" i="1"/>
  <c r="B53" i="1" s="1"/>
  <c r="C52" i="1"/>
  <c r="B52" i="1"/>
  <c r="E51" i="1"/>
  <c r="E49" i="1" s="1"/>
  <c r="C51" i="1"/>
  <c r="C49" i="1" s="1"/>
  <c r="E50" i="1"/>
  <c r="B50" i="1"/>
  <c r="B51" i="1" s="1"/>
  <c r="E48" i="1"/>
  <c r="C48" i="1"/>
  <c r="C47" i="1"/>
  <c r="E47" i="1" s="1"/>
  <c r="C46" i="1"/>
  <c r="E46" i="1" s="1"/>
  <c r="C45" i="1"/>
  <c r="E45" i="1" s="1"/>
  <c r="C44" i="1"/>
  <c r="E44" i="1" s="1"/>
  <c r="C43" i="1"/>
  <c r="E42" i="1"/>
  <c r="C42" i="1"/>
  <c r="C54" i="2" l="1"/>
  <c r="C56" i="2" s="1"/>
  <c r="C54" i="4"/>
  <c r="E43" i="5"/>
  <c r="E43" i="1"/>
  <c r="C54" i="5"/>
  <c r="C56" i="5" s="1"/>
  <c r="C54" i="1"/>
  <c r="E43" i="3"/>
  <c r="B49" i="3"/>
  <c r="C54" i="3"/>
  <c r="C56" i="3" s="1"/>
  <c r="B49" i="1"/>
  <c r="B52" i="2"/>
  <c r="B52" i="4"/>
  <c r="B49" i="4" s="1"/>
  <c r="B49" i="2"/>
</calcChain>
</file>

<file path=xl/sharedStrings.xml><?xml version="1.0" encoding="utf-8"?>
<sst xmlns="http://schemas.openxmlformats.org/spreadsheetml/2006/main" count="344" uniqueCount="80">
  <si>
    <t>Planilha de Custos - Transporte escolar trajeto 1</t>
  </si>
  <si>
    <t>Nº de alunos</t>
  </si>
  <si>
    <t>Veículo</t>
  </si>
  <si>
    <t>Ônibus</t>
  </si>
  <si>
    <t>Quilimetragem total do trajeto</t>
  </si>
  <si>
    <t>Número de dias letivos/ano</t>
  </si>
  <si>
    <t>Média de dias letivo/mês</t>
  </si>
  <si>
    <t>Idade Máxima permitida</t>
  </si>
  <si>
    <t>15 anos</t>
  </si>
  <si>
    <t>Consumo Médio</t>
  </si>
  <si>
    <t>2,8 l/km</t>
  </si>
  <si>
    <t>Custos Fixos - Mão de obra - Mensal</t>
  </si>
  <si>
    <t>Salário motorista</t>
  </si>
  <si>
    <t>R$ 3478,20</t>
  </si>
  <si>
    <t>Salário monitor</t>
  </si>
  <si>
    <t>R$ 1712,98</t>
  </si>
  <si>
    <t>Encargos sociais (71,02%)</t>
  </si>
  <si>
    <t>R$ 3686,78</t>
  </si>
  <si>
    <t>Insalubridade (30%)</t>
  </si>
  <si>
    <t>R$ 1557,35</t>
  </si>
  <si>
    <t>Vale alimentação</t>
  </si>
  <si>
    <t>R$ 1141,60</t>
  </si>
  <si>
    <t>Uniformes</t>
  </si>
  <si>
    <t>Total Custos Fixos-Mão de obra</t>
  </si>
  <si>
    <t>R$ 11.700,03</t>
  </si>
  <si>
    <t>Custos Fixos - Exceto mão de obra - Anual</t>
  </si>
  <si>
    <t>IPVA/ano</t>
  </si>
  <si>
    <t>R$ 1200,00</t>
  </si>
  <si>
    <t>Seguro obrigatório/ano</t>
  </si>
  <si>
    <t>R$ 246,23</t>
  </si>
  <si>
    <t>Licenciamento/ano</t>
  </si>
  <si>
    <t>R$ 155,23</t>
  </si>
  <si>
    <t>Vistorias/ano</t>
  </si>
  <si>
    <t>R$ 149,40</t>
  </si>
  <si>
    <t>Seguro passageiros/ano</t>
  </si>
  <si>
    <t>R$ 2902,20</t>
  </si>
  <si>
    <t>Total Custos Fixos - Exceto mão de obra/ano</t>
  </si>
  <si>
    <t>R$4653,06</t>
  </si>
  <si>
    <t>Custos fixo - Exceto mão de obra - mês (10 meses de trabalho)</t>
  </si>
  <si>
    <t>R$ 120,00</t>
  </si>
  <si>
    <t>R$ 24,62</t>
  </si>
  <si>
    <t>R$ 15,52</t>
  </si>
  <si>
    <t>R$ 14,94</t>
  </si>
  <si>
    <t>R$ 290,22</t>
  </si>
  <si>
    <t>Total Custos Fixos - Exceto mão de obra/mês</t>
  </si>
  <si>
    <t>R$ 465,30</t>
  </si>
  <si>
    <t>Custos Variáveis</t>
  </si>
  <si>
    <t>Valor combustível /litro</t>
  </si>
  <si>
    <t>R$ 5,99</t>
  </si>
  <si>
    <t>Valor manutenção (10% sobre o valor gasto com combustível)</t>
  </si>
  <si>
    <t>R$ 0,599</t>
  </si>
  <si>
    <t>Pnues</t>
  </si>
  <si>
    <t>R$ 0,077/km</t>
  </si>
  <si>
    <t>Lubrificantes</t>
  </si>
  <si>
    <t>R$ 0,082/km</t>
  </si>
  <si>
    <t>Item</t>
  </si>
  <si>
    <t>Mensal</t>
  </si>
  <si>
    <t>Diário</t>
  </si>
  <si>
    <t>KM</t>
  </si>
  <si>
    <t>Custos fixo (mão de obra)</t>
  </si>
  <si>
    <t>Custos fixos (demais)</t>
  </si>
  <si>
    <t>IPVA</t>
  </si>
  <si>
    <t>Seguro obrigatótio</t>
  </si>
  <si>
    <t>Licenciamento</t>
  </si>
  <si>
    <t>Vistorias</t>
  </si>
  <si>
    <t>Seguro passageiro</t>
  </si>
  <si>
    <t>Custos variáveis</t>
  </si>
  <si>
    <t>Combustível</t>
  </si>
  <si>
    <t>Manutenção</t>
  </si>
  <si>
    <t>Pneus</t>
  </si>
  <si>
    <t>Valor do km sem BDI</t>
  </si>
  <si>
    <t>BDI (25,49%)</t>
  </si>
  <si>
    <t>Valor do km com BDI</t>
  </si>
  <si>
    <t>Planilha de Custos - Transporte escolar trajeto 2</t>
  </si>
  <si>
    <t>Planilha de Custos - Transporte escolar trajeto 3</t>
  </si>
  <si>
    <t>Micro-Ônibus</t>
  </si>
  <si>
    <t>4,5 l/km</t>
  </si>
  <si>
    <t>0,049/km</t>
  </si>
  <si>
    <t>Planilha de Custos - Transporte escolar trajeto 4</t>
  </si>
  <si>
    <t>Planilha de Custos - Transporte escolar trajeto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</si>
</sst>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8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sz val="12"/>
      <color theme="1"/>
      <name val="Arial"/>
      <scheme val="minor"/>
    </font>
    <font>
      <sz val="11"/>
      <color rgb="FF00000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2"/>
      <color rgb="FF1F1F1F"/>
      <name val="&quot;Google Sans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0" xfId="0" applyFont="1" applyBorder="1"/>
    <xf numFmtId="164" fontId="1" fillId="0" borderId="10" xfId="0" applyNumberFormat="1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7" fillId="2" borderId="0" xfId="0" applyNumberFormat="1" applyFont="1" applyFill="1"/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56"/>
  <sheetViews>
    <sheetView tabSelected="1" workbookViewId="0">
      <selection activeCell="C56" sqref="C56:E56"/>
    </sheetView>
  </sheetViews>
  <sheetFormatPr defaultColWidth="12.6640625" defaultRowHeight="15.75" customHeight="1"/>
  <cols>
    <col min="1" max="1" width="30.77734375" customWidth="1"/>
    <col min="2" max="2" width="31.109375" customWidth="1"/>
    <col min="3" max="3" width="18.33203125" customWidth="1"/>
    <col min="4" max="4" width="18.44140625" customWidth="1"/>
    <col min="5" max="5" width="25.33203125" customWidth="1"/>
  </cols>
  <sheetData>
    <row r="1" spans="1:5" ht="15.75" customHeight="1">
      <c r="A1" s="12" t="s">
        <v>0</v>
      </c>
      <c r="B1" s="7"/>
      <c r="C1" s="7"/>
      <c r="D1" s="7"/>
      <c r="E1" s="8"/>
    </row>
    <row r="2" spans="1:5" ht="15.75" customHeight="1">
      <c r="A2" s="13" t="s">
        <v>1</v>
      </c>
      <c r="B2" s="8"/>
      <c r="C2" s="13">
        <v>44</v>
      </c>
      <c r="D2" s="7"/>
      <c r="E2" s="8"/>
    </row>
    <row r="3" spans="1:5" ht="15.75" customHeight="1">
      <c r="A3" s="13" t="s">
        <v>2</v>
      </c>
      <c r="B3" s="8"/>
      <c r="C3" s="10" t="s">
        <v>3</v>
      </c>
      <c r="D3" s="7"/>
      <c r="E3" s="8"/>
    </row>
    <row r="4" spans="1:5" ht="15.75" customHeight="1">
      <c r="A4" s="13" t="s">
        <v>4</v>
      </c>
      <c r="B4" s="8"/>
      <c r="C4" s="10">
        <v>140</v>
      </c>
      <c r="D4" s="7"/>
      <c r="E4" s="8"/>
    </row>
    <row r="5" spans="1:5" ht="15.75" customHeight="1">
      <c r="A5" s="13" t="s">
        <v>5</v>
      </c>
      <c r="B5" s="8"/>
      <c r="C5" s="10">
        <v>200</v>
      </c>
      <c r="D5" s="7"/>
      <c r="E5" s="8"/>
    </row>
    <row r="6" spans="1:5" ht="15.75" customHeight="1">
      <c r="A6" s="13" t="s">
        <v>6</v>
      </c>
      <c r="B6" s="8"/>
      <c r="C6" s="10">
        <v>20</v>
      </c>
      <c r="D6" s="7"/>
      <c r="E6" s="8"/>
    </row>
    <row r="7" spans="1:5" ht="15.75" customHeight="1">
      <c r="A7" s="13" t="s">
        <v>7</v>
      </c>
      <c r="B7" s="8"/>
      <c r="C7" s="10" t="s">
        <v>8</v>
      </c>
      <c r="D7" s="7"/>
      <c r="E7" s="8"/>
    </row>
    <row r="8" spans="1:5" ht="15.75" customHeight="1">
      <c r="A8" s="13" t="s">
        <v>9</v>
      </c>
      <c r="B8" s="8"/>
      <c r="C8" s="10" t="s">
        <v>10</v>
      </c>
      <c r="D8" s="7"/>
      <c r="E8" s="8"/>
    </row>
    <row r="9" spans="1:5" ht="13.2">
      <c r="A9" s="19" t="s">
        <v>11</v>
      </c>
      <c r="B9" s="20"/>
      <c r="C9" s="20"/>
      <c r="D9" s="20"/>
      <c r="E9" s="21"/>
    </row>
    <row r="10" spans="1:5" ht="13.2">
      <c r="A10" s="22"/>
      <c r="B10" s="23"/>
      <c r="C10" s="23"/>
      <c r="D10" s="23"/>
      <c r="E10" s="24"/>
    </row>
    <row r="11" spans="1:5" ht="15">
      <c r="A11" s="11" t="s">
        <v>12</v>
      </c>
      <c r="B11" s="8"/>
      <c r="C11" s="6" t="s">
        <v>13</v>
      </c>
      <c r="D11" s="7"/>
      <c r="E11" s="8"/>
    </row>
    <row r="12" spans="1:5" ht="15">
      <c r="A12" s="11" t="s">
        <v>14</v>
      </c>
      <c r="B12" s="8"/>
      <c r="C12" s="6" t="s">
        <v>15</v>
      </c>
      <c r="D12" s="7"/>
      <c r="E12" s="8"/>
    </row>
    <row r="13" spans="1:5" ht="15">
      <c r="A13" s="11" t="s">
        <v>16</v>
      </c>
      <c r="B13" s="8"/>
      <c r="C13" s="6" t="s">
        <v>17</v>
      </c>
      <c r="D13" s="7"/>
      <c r="E13" s="8"/>
    </row>
    <row r="14" spans="1:5" ht="15">
      <c r="A14" s="11" t="s">
        <v>18</v>
      </c>
      <c r="B14" s="8"/>
      <c r="C14" s="6" t="s">
        <v>19</v>
      </c>
      <c r="D14" s="7"/>
      <c r="E14" s="8"/>
    </row>
    <row r="15" spans="1:5" ht="15">
      <c r="A15" s="11" t="s">
        <v>20</v>
      </c>
      <c r="B15" s="8"/>
      <c r="C15" s="6" t="s">
        <v>21</v>
      </c>
      <c r="D15" s="7"/>
      <c r="E15" s="8"/>
    </row>
    <row r="16" spans="1:5" ht="15">
      <c r="A16" s="11" t="s">
        <v>22</v>
      </c>
      <c r="B16" s="8"/>
      <c r="C16" s="9">
        <v>123.12</v>
      </c>
      <c r="D16" s="7"/>
      <c r="E16" s="8"/>
    </row>
    <row r="17" spans="1:5" ht="15.75" customHeight="1">
      <c r="A17" s="13" t="s">
        <v>23</v>
      </c>
      <c r="B17" s="8"/>
      <c r="C17" s="10" t="s">
        <v>24</v>
      </c>
      <c r="D17" s="7"/>
      <c r="E17" s="8"/>
    </row>
    <row r="18" spans="1:5" ht="15">
      <c r="A18" s="11"/>
      <c r="B18" s="7"/>
      <c r="C18" s="7"/>
      <c r="D18" s="7"/>
      <c r="E18" s="8"/>
    </row>
    <row r="19" spans="1:5" ht="15.75" customHeight="1">
      <c r="A19" s="12" t="s">
        <v>25</v>
      </c>
      <c r="B19" s="7"/>
      <c r="C19" s="7"/>
      <c r="D19" s="7"/>
      <c r="E19" s="8"/>
    </row>
    <row r="20" spans="1:5" ht="15">
      <c r="A20" s="14" t="s">
        <v>26</v>
      </c>
      <c r="B20" s="8"/>
      <c r="C20" s="6" t="s">
        <v>27</v>
      </c>
      <c r="D20" s="7"/>
      <c r="E20" s="8"/>
    </row>
    <row r="21" spans="1:5" ht="15">
      <c r="A21" s="14" t="s">
        <v>28</v>
      </c>
      <c r="B21" s="8"/>
      <c r="C21" s="6" t="s">
        <v>29</v>
      </c>
      <c r="D21" s="7"/>
      <c r="E21" s="8"/>
    </row>
    <row r="22" spans="1:5" ht="15">
      <c r="A22" s="14" t="s">
        <v>30</v>
      </c>
      <c r="B22" s="8"/>
      <c r="C22" s="6" t="s">
        <v>31</v>
      </c>
      <c r="D22" s="7"/>
      <c r="E22" s="8"/>
    </row>
    <row r="23" spans="1:5" ht="15">
      <c r="A23" s="14" t="s">
        <v>32</v>
      </c>
      <c r="B23" s="8"/>
      <c r="C23" s="6" t="s">
        <v>33</v>
      </c>
      <c r="D23" s="7"/>
      <c r="E23" s="8"/>
    </row>
    <row r="24" spans="1:5" ht="15">
      <c r="A24" s="14" t="s">
        <v>34</v>
      </c>
      <c r="B24" s="8"/>
      <c r="C24" s="6" t="s">
        <v>35</v>
      </c>
      <c r="D24" s="7"/>
      <c r="E24" s="8"/>
    </row>
    <row r="25" spans="1:5" ht="15.6">
      <c r="A25" s="15" t="s">
        <v>36</v>
      </c>
      <c r="B25" s="8"/>
      <c r="C25" s="10" t="s">
        <v>37</v>
      </c>
      <c r="D25" s="7"/>
      <c r="E25" s="8"/>
    </row>
    <row r="26" spans="1:5" ht="13.2">
      <c r="A26" s="16"/>
      <c r="B26" s="7"/>
      <c r="C26" s="7"/>
      <c r="D26" s="7"/>
      <c r="E26" s="8"/>
    </row>
    <row r="27" spans="1:5" ht="15.6">
      <c r="A27" s="12" t="s">
        <v>38</v>
      </c>
      <c r="B27" s="7"/>
      <c r="C27" s="7"/>
      <c r="D27" s="7"/>
      <c r="E27" s="8"/>
    </row>
    <row r="28" spans="1:5" ht="15">
      <c r="A28" s="14" t="s">
        <v>26</v>
      </c>
      <c r="B28" s="8"/>
      <c r="C28" s="6" t="s">
        <v>39</v>
      </c>
      <c r="D28" s="7"/>
      <c r="E28" s="8"/>
    </row>
    <row r="29" spans="1:5" ht="15">
      <c r="A29" s="14" t="s">
        <v>28</v>
      </c>
      <c r="B29" s="8"/>
      <c r="C29" s="6" t="s">
        <v>40</v>
      </c>
      <c r="D29" s="7"/>
      <c r="E29" s="8"/>
    </row>
    <row r="30" spans="1:5" ht="15">
      <c r="A30" s="14" t="s">
        <v>30</v>
      </c>
      <c r="B30" s="8"/>
      <c r="C30" s="6" t="s">
        <v>41</v>
      </c>
      <c r="D30" s="7"/>
      <c r="E30" s="8"/>
    </row>
    <row r="31" spans="1:5" ht="15">
      <c r="A31" s="14" t="s">
        <v>32</v>
      </c>
      <c r="B31" s="8"/>
      <c r="C31" s="6" t="s">
        <v>42</v>
      </c>
      <c r="D31" s="7"/>
      <c r="E31" s="8"/>
    </row>
    <row r="32" spans="1:5" ht="15">
      <c r="A32" s="14" t="s">
        <v>34</v>
      </c>
      <c r="B32" s="8"/>
      <c r="C32" s="6" t="s">
        <v>43</v>
      </c>
      <c r="D32" s="7"/>
      <c r="E32" s="8"/>
    </row>
    <row r="33" spans="1:5" ht="15.6">
      <c r="A33" s="13" t="s">
        <v>44</v>
      </c>
      <c r="B33" s="8"/>
      <c r="C33" s="10" t="s">
        <v>45</v>
      </c>
      <c r="D33" s="7"/>
      <c r="E33" s="8"/>
    </row>
    <row r="34" spans="1:5" ht="13.2">
      <c r="A34" s="16"/>
      <c r="B34" s="7"/>
      <c r="C34" s="7"/>
      <c r="D34" s="7"/>
      <c r="E34" s="8"/>
    </row>
    <row r="35" spans="1:5" ht="15.6">
      <c r="A35" s="12" t="s">
        <v>46</v>
      </c>
      <c r="B35" s="7"/>
      <c r="C35" s="7"/>
      <c r="D35" s="7"/>
      <c r="E35" s="8"/>
    </row>
    <row r="36" spans="1:5" ht="15">
      <c r="A36" s="11" t="s">
        <v>47</v>
      </c>
      <c r="B36" s="8"/>
      <c r="C36" s="6" t="s">
        <v>48</v>
      </c>
      <c r="D36" s="7"/>
      <c r="E36" s="8"/>
    </row>
    <row r="37" spans="1:5" ht="15">
      <c r="A37" s="11" t="s">
        <v>49</v>
      </c>
      <c r="B37" s="8"/>
      <c r="C37" s="6" t="s">
        <v>50</v>
      </c>
      <c r="D37" s="7"/>
      <c r="E37" s="8"/>
    </row>
    <row r="38" spans="1:5" ht="15">
      <c r="A38" s="11" t="s">
        <v>51</v>
      </c>
      <c r="B38" s="8"/>
      <c r="C38" s="6" t="s">
        <v>52</v>
      </c>
      <c r="D38" s="7"/>
      <c r="E38" s="8"/>
    </row>
    <row r="39" spans="1:5" ht="15">
      <c r="A39" s="11" t="s">
        <v>53</v>
      </c>
      <c r="B39" s="8"/>
      <c r="C39" s="6" t="s">
        <v>54</v>
      </c>
      <c r="D39" s="7"/>
      <c r="E39" s="8"/>
    </row>
    <row r="40" spans="1:5" ht="13.2">
      <c r="A40" s="16"/>
      <c r="B40" s="7"/>
      <c r="C40" s="7"/>
      <c r="D40" s="7"/>
      <c r="E40" s="8"/>
    </row>
    <row r="41" spans="1:5" ht="15.6">
      <c r="A41" s="1" t="s">
        <v>55</v>
      </c>
      <c r="B41" s="2" t="s">
        <v>56</v>
      </c>
      <c r="C41" s="17" t="s">
        <v>57</v>
      </c>
      <c r="D41" s="8"/>
      <c r="E41" s="2" t="s">
        <v>58</v>
      </c>
    </row>
    <row r="42" spans="1:5" ht="15.6">
      <c r="A42" s="3" t="s">
        <v>59</v>
      </c>
      <c r="B42" s="2">
        <v>11700.03</v>
      </c>
      <c r="C42" s="17">
        <f t="shared" ref="C42:C48" si="0">B42/20</f>
        <v>585.00150000000008</v>
      </c>
      <c r="D42" s="8"/>
      <c r="E42" s="2">
        <f>C42/140</f>
        <v>4.1785821428571435</v>
      </c>
    </row>
    <row r="43" spans="1:5" ht="15.6">
      <c r="A43" s="3" t="s">
        <v>60</v>
      </c>
      <c r="B43" s="2">
        <v>465.3</v>
      </c>
      <c r="C43" s="17">
        <f t="shared" si="0"/>
        <v>23.265000000000001</v>
      </c>
      <c r="D43" s="8"/>
      <c r="E43" s="2">
        <f>E48+E47+E46+E44+E45</f>
        <v>0.16618214285714289</v>
      </c>
    </row>
    <row r="44" spans="1:5" ht="15">
      <c r="A44" s="3" t="s">
        <v>61</v>
      </c>
      <c r="B44" s="4">
        <v>120</v>
      </c>
      <c r="C44" s="18">
        <f t="shared" si="0"/>
        <v>6</v>
      </c>
      <c r="D44" s="8"/>
      <c r="E44" s="4">
        <f t="shared" ref="E44:E48" si="1">C44/140</f>
        <v>4.2857142857142858E-2</v>
      </c>
    </row>
    <row r="45" spans="1:5" ht="15">
      <c r="A45" s="3" t="s">
        <v>62</v>
      </c>
      <c r="B45" s="5">
        <v>24.62</v>
      </c>
      <c r="C45" s="18">
        <f t="shared" si="0"/>
        <v>1.2310000000000001</v>
      </c>
      <c r="D45" s="8"/>
      <c r="E45" s="4">
        <f t="shared" si="1"/>
        <v>8.7928571428571439E-3</v>
      </c>
    </row>
    <row r="46" spans="1:5" ht="15">
      <c r="A46" s="3" t="s">
        <v>63</v>
      </c>
      <c r="B46" s="4">
        <v>15.52</v>
      </c>
      <c r="C46" s="18">
        <f t="shared" si="0"/>
        <v>0.77600000000000002</v>
      </c>
      <c r="D46" s="8"/>
      <c r="E46" s="4">
        <f t="shared" si="1"/>
        <v>5.5428571428571428E-3</v>
      </c>
    </row>
    <row r="47" spans="1:5" ht="15">
      <c r="A47" s="3" t="s">
        <v>64</v>
      </c>
      <c r="B47" s="4">
        <v>14.95</v>
      </c>
      <c r="C47" s="18">
        <f t="shared" si="0"/>
        <v>0.74749999999999994</v>
      </c>
      <c r="D47" s="8"/>
      <c r="E47" s="4">
        <f t="shared" si="1"/>
        <v>5.3392857142857139E-3</v>
      </c>
    </row>
    <row r="48" spans="1:5" ht="15">
      <c r="A48" s="3" t="s">
        <v>65</v>
      </c>
      <c r="B48" s="4">
        <v>290.22000000000003</v>
      </c>
      <c r="C48" s="18">
        <f t="shared" si="0"/>
        <v>14.511000000000001</v>
      </c>
      <c r="D48" s="8"/>
      <c r="E48" s="4">
        <f t="shared" si="1"/>
        <v>0.10365000000000001</v>
      </c>
    </row>
    <row r="49" spans="1:5" ht="15.6">
      <c r="A49" s="1" t="s">
        <v>66</v>
      </c>
      <c r="B49" s="2">
        <f t="shared" ref="B49:C49" si="2">B50+B51+B52+B53</f>
        <v>7034.2000000000007</v>
      </c>
      <c r="C49" s="17">
        <f t="shared" si="2"/>
        <v>351.71</v>
      </c>
      <c r="D49" s="8"/>
      <c r="E49" s="2">
        <f>E53+E52+E51+E50</f>
        <v>2.5122142857142857</v>
      </c>
    </row>
    <row r="50" spans="1:5" ht="15">
      <c r="A50" s="3" t="s">
        <v>67</v>
      </c>
      <c r="B50" s="4">
        <f>C50*20</f>
        <v>5990</v>
      </c>
      <c r="C50" s="18">
        <v>299.5</v>
      </c>
      <c r="D50" s="8"/>
      <c r="E50" s="4">
        <f>C50/140</f>
        <v>2.1392857142857142</v>
      </c>
    </row>
    <row r="51" spans="1:5" ht="15">
      <c r="A51" s="3" t="s">
        <v>68</v>
      </c>
      <c r="B51" s="4">
        <f t="shared" ref="B51:C51" si="3">10%*B50</f>
        <v>599</v>
      </c>
      <c r="C51" s="18">
        <f t="shared" si="3"/>
        <v>29.950000000000003</v>
      </c>
      <c r="D51" s="8"/>
      <c r="E51" s="4">
        <f>10%*E50</f>
        <v>0.21392857142857144</v>
      </c>
    </row>
    <row r="52" spans="1:5" ht="15">
      <c r="A52" s="4" t="s">
        <v>69</v>
      </c>
      <c r="B52" s="4">
        <f t="shared" ref="B52:B53" si="4">C52*20</f>
        <v>215.6</v>
      </c>
      <c r="C52" s="18">
        <f t="shared" ref="C52:C53" si="5">E52*140</f>
        <v>10.78</v>
      </c>
      <c r="D52" s="8"/>
      <c r="E52" s="4">
        <v>7.6999999999999999E-2</v>
      </c>
    </row>
    <row r="53" spans="1:5" ht="15">
      <c r="A53" s="4" t="s">
        <v>53</v>
      </c>
      <c r="B53" s="4">
        <f t="shared" si="4"/>
        <v>229.60000000000002</v>
      </c>
      <c r="C53" s="18">
        <f t="shared" si="5"/>
        <v>11.48</v>
      </c>
      <c r="D53" s="8"/>
      <c r="E53" s="4">
        <v>8.2000000000000003E-2</v>
      </c>
    </row>
    <row r="54" spans="1:5" ht="15.6">
      <c r="A54" s="17" t="s">
        <v>70</v>
      </c>
      <c r="B54" s="8"/>
      <c r="C54" s="18">
        <f>E49+E43+E42</f>
        <v>6.8569785714285718</v>
      </c>
      <c r="D54" s="7"/>
      <c r="E54" s="8"/>
    </row>
    <row r="55" spans="1:5" ht="15.6">
      <c r="A55" s="17" t="s">
        <v>71</v>
      </c>
      <c r="B55" s="8"/>
      <c r="C55" s="18">
        <v>1.748</v>
      </c>
      <c r="D55" s="7"/>
      <c r="E55" s="8"/>
    </row>
    <row r="56" spans="1:5" ht="15.6">
      <c r="A56" s="17" t="s">
        <v>72</v>
      </c>
      <c r="B56" s="8"/>
      <c r="C56" s="17">
        <v>8.61</v>
      </c>
      <c r="D56" s="7"/>
      <c r="E56" s="8"/>
    </row>
  </sheetData>
  <mergeCells count="88">
    <mergeCell ref="C6:E6"/>
    <mergeCell ref="C7:E7"/>
    <mergeCell ref="C8:E8"/>
    <mergeCell ref="A9:E10"/>
    <mergeCell ref="A6:B6"/>
    <mergeCell ref="A7:B7"/>
    <mergeCell ref="A8:B8"/>
    <mergeCell ref="A2:B2"/>
    <mergeCell ref="A3:B3"/>
    <mergeCell ref="A4:B4"/>
    <mergeCell ref="A5:B5"/>
    <mergeCell ref="A1:E1"/>
    <mergeCell ref="C2:E2"/>
    <mergeCell ref="C3:E3"/>
    <mergeCell ref="C4:E4"/>
    <mergeCell ref="C5:E5"/>
    <mergeCell ref="A55:B55"/>
    <mergeCell ref="A56:B56"/>
    <mergeCell ref="C54:E54"/>
    <mergeCell ref="C55:E55"/>
    <mergeCell ref="C56:E56"/>
    <mergeCell ref="C43:D43"/>
    <mergeCell ref="C44:D44"/>
    <mergeCell ref="C45:D45"/>
    <mergeCell ref="C53:D53"/>
    <mergeCell ref="A54:B54"/>
    <mergeCell ref="C46:D46"/>
    <mergeCell ref="C47:D47"/>
    <mergeCell ref="C48:D48"/>
    <mergeCell ref="C49:D49"/>
    <mergeCell ref="C50:D50"/>
    <mergeCell ref="C51:D51"/>
    <mergeCell ref="C52:D52"/>
    <mergeCell ref="A40:E40"/>
    <mergeCell ref="C38:E38"/>
    <mergeCell ref="C39:E39"/>
    <mergeCell ref="C41:D41"/>
    <mergeCell ref="C42:D42"/>
    <mergeCell ref="A36:B36"/>
    <mergeCell ref="A37:B37"/>
    <mergeCell ref="A38:B38"/>
    <mergeCell ref="A39:B39"/>
    <mergeCell ref="C36:E36"/>
    <mergeCell ref="C37:E37"/>
    <mergeCell ref="C30:E30"/>
    <mergeCell ref="A28:B28"/>
    <mergeCell ref="A29:B29"/>
    <mergeCell ref="A30:B30"/>
    <mergeCell ref="A35:E35"/>
    <mergeCell ref="C31:E31"/>
    <mergeCell ref="C32:E32"/>
    <mergeCell ref="A31:B31"/>
    <mergeCell ref="A32:B32"/>
    <mergeCell ref="A33:B33"/>
    <mergeCell ref="C33:E33"/>
    <mergeCell ref="A34:E34"/>
    <mergeCell ref="C28:E28"/>
    <mergeCell ref="C29:E29"/>
    <mergeCell ref="A24:B24"/>
    <mergeCell ref="A25:B25"/>
    <mergeCell ref="C25:E25"/>
    <mergeCell ref="A26:E26"/>
    <mergeCell ref="A27:E27"/>
    <mergeCell ref="C24:E24"/>
    <mergeCell ref="C22:E22"/>
    <mergeCell ref="C23:E23"/>
    <mergeCell ref="C21:E21"/>
    <mergeCell ref="A16:B16"/>
    <mergeCell ref="A17:B17"/>
    <mergeCell ref="A20:B20"/>
    <mergeCell ref="A21:B21"/>
    <mergeCell ref="A22:B22"/>
    <mergeCell ref="A23:B23"/>
    <mergeCell ref="C11:E11"/>
    <mergeCell ref="C12:E12"/>
    <mergeCell ref="C13:E13"/>
    <mergeCell ref="C14:E14"/>
    <mergeCell ref="C20:E20"/>
    <mergeCell ref="C15:E15"/>
    <mergeCell ref="C16:E16"/>
    <mergeCell ref="C17:E17"/>
    <mergeCell ref="A18:E18"/>
    <mergeCell ref="A19:E19"/>
    <mergeCell ref="A12:B12"/>
    <mergeCell ref="A13:B13"/>
    <mergeCell ref="A14:B14"/>
    <mergeCell ref="A15:B15"/>
    <mergeCell ref="A11:B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56"/>
  <sheetViews>
    <sheetView workbookViewId="0">
      <selection activeCell="F17" sqref="F17"/>
    </sheetView>
  </sheetViews>
  <sheetFormatPr defaultColWidth="12.6640625" defaultRowHeight="15.75" customHeight="1"/>
  <cols>
    <col min="1" max="1" width="30.77734375" customWidth="1"/>
    <col min="2" max="2" width="31.109375" customWidth="1"/>
    <col min="3" max="3" width="18.33203125" customWidth="1"/>
    <col min="4" max="4" width="18.44140625" customWidth="1"/>
    <col min="5" max="5" width="25.33203125" customWidth="1"/>
  </cols>
  <sheetData>
    <row r="1" spans="1:5" ht="15.75" customHeight="1">
      <c r="A1" s="12" t="s">
        <v>73</v>
      </c>
      <c r="B1" s="7"/>
      <c r="C1" s="7"/>
      <c r="D1" s="7"/>
      <c r="E1" s="8"/>
    </row>
    <row r="2" spans="1:5" ht="15.75" customHeight="1">
      <c r="A2" s="13" t="s">
        <v>1</v>
      </c>
      <c r="B2" s="8"/>
      <c r="C2" s="13">
        <v>44</v>
      </c>
      <c r="D2" s="7"/>
      <c r="E2" s="8"/>
    </row>
    <row r="3" spans="1:5" ht="15.75" customHeight="1">
      <c r="A3" s="13" t="s">
        <v>2</v>
      </c>
      <c r="B3" s="8"/>
      <c r="C3" s="10" t="s">
        <v>3</v>
      </c>
      <c r="D3" s="7"/>
      <c r="E3" s="8"/>
    </row>
    <row r="4" spans="1:5" ht="15.75" customHeight="1">
      <c r="A4" s="13" t="s">
        <v>4</v>
      </c>
      <c r="B4" s="8"/>
      <c r="C4" s="10">
        <v>125</v>
      </c>
      <c r="D4" s="7"/>
      <c r="E4" s="8"/>
    </row>
    <row r="5" spans="1:5" ht="15.75" customHeight="1">
      <c r="A5" s="13" t="s">
        <v>5</v>
      </c>
      <c r="B5" s="8"/>
      <c r="C5" s="10">
        <v>200</v>
      </c>
      <c r="D5" s="7"/>
      <c r="E5" s="8"/>
    </row>
    <row r="6" spans="1:5" ht="15.75" customHeight="1">
      <c r="A6" s="13" t="s">
        <v>6</v>
      </c>
      <c r="B6" s="8"/>
      <c r="C6" s="10">
        <v>20</v>
      </c>
      <c r="D6" s="7"/>
      <c r="E6" s="8"/>
    </row>
    <row r="7" spans="1:5" ht="15.75" customHeight="1">
      <c r="A7" s="13" t="s">
        <v>7</v>
      </c>
      <c r="B7" s="8"/>
      <c r="C7" s="10" t="s">
        <v>8</v>
      </c>
      <c r="D7" s="7"/>
      <c r="E7" s="8"/>
    </row>
    <row r="8" spans="1:5" ht="15.75" customHeight="1">
      <c r="A8" s="13" t="s">
        <v>9</v>
      </c>
      <c r="B8" s="8"/>
      <c r="C8" s="10" t="s">
        <v>10</v>
      </c>
      <c r="D8" s="7"/>
      <c r="E8" s="8"/>
    </row>
    <row r="9" spans="1:5" ht="13.2">
      <c r="A9" s="19" t="s">
        <v>11</v>
      </c>
      <c r="B9" s="20"/>
      <c r="C9" s="20"/>
      <c r="D9" s="20"/>
      <c r="E9" s="21"/>
    </row>
    <row r="10" spans="1:5" ht="13.2">
      <c r="A10" s="22"/>
      <c r="B10" s="23"/>
      <c r="C10" s="23"/>
      <c r="D10" s="23"/>
      <c r="E10" s="24"/>
    </row>
    <row r="11" spans="1:5" ht="15">
      <c r="A11" s="11" t="s">
        <v>12</v>
      </c>
      <c r="B11" s="8"/>
      <c r="C11" s="6" t="s">
        <v>13</v>
      </c>
      <c r="D11" s="7"/>
      <c r="E11" s="8"/>
    </row>
    <row r="12" spans="1:5" ht="15">
      <c r="A12" s="11" t="s">
        <v>14</v>
      </c>
      <c r="B12" s="8"/>
      <c r="C12" s="6" t="s">
        <v>15</v>
      </c>
      <c r="D12" s="7"/>
      <c r="E12" s="8"/>
    </row>
    <row r="13" spans="1:5" ht="15">
      <c r="A13" s="11" t="s">
        <v>16</v>
      </c>
      <c r="B13" s="8"/>
      <c r="C13" s="6" t="s">
        <v>17</v>
      </c>
      <c r="D13" s="7"/>
      <c r="E13" s="8"/>
    </row>
    <row r="14" spans="1:5" ht="15">
      <c r="A14" s="11" t="s">
        <v>18</v>
      </c>
      <c r="B14" s="8"/>
      <c r="C14" s="6" t="s">
        <v>19</v>
      </c>
      <c r="D14" s="7"/>
      <c r="E14" s="8"/>
    </row>
    <row r="15" spans="1:5" ht="15">
      <c r="A15" s="11" t="s">
        <v>20</v>
      </c>
      <c r="B15" s="8"/>
      <c r="C15" s="6" t="s">
        <v>21</v>
      </c>
      <c r="D15" s="7"/>
      <c r="E15" s="8"/>
    </row>
    <row r="16" spans="1:5" ht="15">
      <c r="A16" s="11" t="s">
        <v>22</v>
      </c>
      <c r="B16" s="8"/>
      <c r="C16" s="9">
        <v>123.12</v>
      </c>
      <c r="D16" s="7"/>
      <c r="E16" s="8"/>
    </row>
    <row r="17" spans="1:5" ht="15.75" customHeight="1">
      <c r="A17" s="13" t="s">
        <v>23</v>
      </c>
      <c r="B17" s="8"/>
      <c r="C17" s="10" t="s">
        <v>24</v>
      </c>
      <c r="D17" s="7"/>
      <c r="E17" s="8"/>
    </row>
    <row r="18" spans="1:5" ht="15">
      <c r="A18" s="11"/>
      <c r="B18" s="7"/>
      <c r="C18" s="7"/>
      <c r="D18" s="7"/>
      <c r="E18" s="8"/>
    </row>
    <row r="19" spans="1:5" ht="15.75" customHeight="1">
      <c r="A19" s="12" t="s">
        <v>25</v>
      </c>
      <c r="B19" s="7"/>
      <c r="C19" s="7"/>
      <c r="D19" s="7"/>
      <c r="E19" s="8"/>
    </row>
    <row r="20" spans="1:5" ht="15">
      <c r="A20" s="14" t="s">
        <v>26</v>
      </c>
      <c r="B20" s="8"/>
      <c r="C20" s="6" t="s">
        <v>27</v>
      </c>
      <c r="D20" s="7"/>
      <c r="E20" s="8"/>
    </row>
    <row r="21" spans="1:5" ht="15">
      <c r="A21" s="14" t="s">
        <v>28</v>
      </c>
      <c r="B21" s="8"/>
      <c r="C21" s="6" t="s">
        <v>29</v>
      </c>
      <c r="D21" s="7"/>
      <c r="E21" s="8"/>
    </row>
    <row r="22" spans="1:5" ht="15">
      <c r="A22" s="14" t="s">
        <v>30</v>
      </c>
      <c r="B22" s="8"/>
      <c r="C22" s="6" t="s">
        <v>31</v>
      </c>
      <c r="D22" s="7"/>
      <c r="E22" s="8"/>
    </row>
    <row r="23" spans="1:5" ht="15">
      <c r="A23" s="14" t="s">
        <v>32</v>
      </c>
      <c r="B23" s="8"/>
      <c r="C23" s="6" t="s">
        <v>33</v>
      </c>
      <c r="D23" s="7"/>
      <c r="E23" s="8"/>
    </row>
    <row r="24" spans="1:5" ht="15">
      <c r="A24" s="14" t="s">
        <v>34</v>
      </c>
      <c r="B24" s="8"/>
      <c r="C24" s="6" t="s">
        <v>35</v>
      </c>
      <c r="D24" s="7"/>
      <c r="E24" s="8"/>
    </row>
    <row r="25" spans="1:5" ht="15.6">
      <c r="A25" s="15" t="s">
        <v>36</v>
      </c>
      <c r="B25" s="8"/>
      <c r="C25" s="10" t="s">
        <v>37</v>
      </c>
      <c r="D25" s="7"/>
      <c r="E25" s="8"/>
    </row>
    <row r="26" spans="1:5" ht="13.2">
      <c r="A26" s="16"/>
      <c r="B26" s="7"/>
      <c r="C26" s="7"/>
      <c r="D26" s="7"/>
      <c r="E26" s="8"/>
    </row>
    <row r="27" spans="1:5" ht="15.6">
      <c r="A27" s="12" t="s">
        <v>38</v>
      </c>
      <c r="B27" s="7"/>
      <c r="C27" s="7"/>
      <c r="D27" s="7"/>
      <c r="E27" s="8"/>
    </row>
    <row r="28" spans="1:5" ht="15">
      <c r="A28" s="14" t="s">
        <v>26</v>
      </c>
      <c r="B28" s="8"/>
      <c r="C28" s="6" t="s">
        <v>39</v>
      </c>
      <c r="D28" s="7"/>
      <c r="E28" s="8"/>
    </row>
    <row r="29" spans="1:5" ht="15">
      <c r="A29" s="14" t="s">
        <v>28</v>
      </c>
      <c r="B29" s="8"/>
      <c r="C29" s="6" t="s">
        <v>40</v>
      </c>
      <c r="D29" s="7"/>
      <c r="E29" s="8"/>
    </row>
    <row r="30" spans="1:5" ht="15">
      <c r="A30" s="14" t="s">
        <v>30</v>
      </c>
      <c r="B30" s="8"/>
      <c r="C30" s="6" t="s">
        <v>41</v>
      </c>
      <c r="D30" s="7"/>
      <c r="E30" s="8"/>
    </row>
    <row r="31" spans="1:5" ht="15">
      <c r="A31" s="14" t="s">
        <v>32</v>
      </c>
      <c r="B31" s="8"/>
      <c r="C31" s="6" t="s">
        <v>42</v>
      </c>
      <c r="D31" s="7"/>
      <c r="E31" s="8"/>
    </row>
    <row r="32" spans="1:5" ht="15">
      <c r="A32" s="14" t="s">
        <v>34</v>
      </c>
      <c r="B32" s="8"/>
      <c r="C32" s="6" t="s">
        <v>43</v>
      </c>
      <c r="D32" s="7"/>
      <c r="E32" s="8"/>
    </row>
    <row r="33" spans="1:5" ht="15.6">
      <c r="A33" s="13" t="s">
        <v>44</v>
      </c>
      <c r="B33" s="8"/>
      <c r="C33" s="10" t="s">
        <v>45</v>
      </c>
      <c r="D33" s="7"/>
      <c r="E33" s="8"/>
    </row>
    <row r="34" spans="1:5" ht="13.2">
      <c r="A34" s="16"/>
      <c r="B34" s="7"/>
      <c r="C34" s="7"/>
      <c r="D34" s="7"/>
      <c r="E34" s="8"/>
    </row>
    <row r="35" spans="1:5" ht="15.6">
      <c r="A35" s="12" t="s">
        <v>46</v>
      </c>
      <c r="B35" s="7"/>
      <c r="C35" s="7"/>
      <c r="D35" s="7"/>
      <c r="E35" s="8"/>
    </row>
    <row r="36" spans="1:5" ht="15">
      <c r="A36" s="11" t="s">
        <v>47</v>
      </c>
      <c r="B36" s="8"/>
      <c r="C36" s="6" t="s">
        <v>48</v>
      </c>
      <c r="D36" s="7"/>
      <c r="E36" s="8"/>
    </row>
    <row r="37" spans="1:5" ht="15">
      <c r="A37" s="11" t="s">
        <v>49</v>
      </c>
      <c r="B37" s="8"/>
      <c r="C37" s="6" t="s">
        <v>50</v>
      </c>
      <c r="D37" s="7"/>
      <c r="E37" s="8"/>
    </row>
    <row r="38" spans="1:5" ht="15">
      <c r="A38" s="11" t="s">
        <v>51</v>
      </c>
      <c r="B38" s="8"/>
      <c r="C38" s="6" t="s">
        <v>52</v>
      </c>
      <c r="D38" s="7"/>
      <c r="E38" s="8"/>
    </row>
    <row r="39" spans="1:5" ht="15">
      <c r="A39" s="11" t="s">
        <v>53</v>
      </c>
      <c r="B39" s="8"/>
      <c r="C39" s="6" t="s">
        <v>54</v>
      </c>
      <c r="D39" s="7"/>
      <c r="E39" s="8"/>
    </row>
    <row r="40" spans="1:5" ht="13.2">
      <c r="A40" s="16"/>
      <c r="B40" s="7"/>
      <c r="C40" s="7"/>
      <c r="D40" s="7"/>
      <c r="E40" s="8"/>
    </row>
    <row r="41" spans="1:5" ht="15.6">
      <c r="A41" s="1" t="s">
        <v>55</v>
      </c>
      <c r="B41" s="2" t="s">
        <v>56</v>
      </c>
      <c r="C41" s="17" t="s">
        <v>57</v>
      </c>
      <c r="D41" s="8"/>
      <c r="E41" s="2" t="s">
        <v>58</v>
      </c>
    </row>
    <row r="42" spans="1:5" ht="15.6">
      <c r="A42" s="3" t="s">
        <v>59</v>
      </c>
      <c r="B42" s="2">
        <v>11700.03</v>
      </c>
      <c r="C42" s="17">
        <f t="shared" ref="C42:C48" si="0">B42/20</f>
        <v>585.00150000000008</v>
      </c>
      <c r="D42" s="8"/>
      <c r="E42" s="2">
        <f>C42/125</f>
        <v>4.6800120000000005</v>
      </c>
    </row>
    <row r="43" spans="1:5" ht="15.6">
      <c r="A43" s="3" t="s">
        <v>60</v>
      </c>
      <c r="B43" s="2">
        <v>465.3</v>
      </c>
      <c r="C43" s="17">
        <f t="shared" si="0"/>
        <v>23.265000000000001</v>
      </c>
      <c r="D43" s="8"/>
      <c r="E43" s="2">
        <f>E48+E47+E46+E44+E45</f>
        <v>0.18612399999999998</v>
      </c>
    </row>
    <row r="44" spans="1:5" ht="15">
      <c r="A44" s="3" t="s">
        <v>61</v>
      </c>
      <c r="B44" s="4">
        <v>120</v>
      </c>
      <c r="C44" s="18">
        <f t="shared" si="0"/>
        <v>6</v>
      </c>
      <c r="D44" s="8"/>
      <c r="E44" s="4">
        <f t="shared" ref="E44:E48" si="1">C44/125</f>
        <v>4.8000000000000001E-2</v>
      </c>
    </row>
    <row r="45" spans="1:5" ht="15">
      <c r="A45" s="3" t="s">
        <v>62</v>
      </c>
      <c r="B45" s="5">
        <v>24.62</v>
      </c>
      <c r="C45" s="18">
        <f t="shared" si="0"/>
        <v>1.2310000000000001</v>
      </c>
      <c r="D45" s="8"/>
      <c r="E45" s="4">
        <f t="shared" si="1"/>
        <v>9.8480000000000009E-3</v>
      </c>
    </row>
    <row r="46" spans="1:5" ht="15">
      <c r="A46" s="3" t="s">
        <v>63</v>
      </c>
      <c r="B46" s="4">
        <v>15.52</v>
      </c>
      <c r="C46" s="18">
        <f t="shared" si="0"/>
        <v>0.77600000000000002</v>
      </c>
      <c r="D46" s="8"/>
      <c r="E46" s="4">
        <f t="shared" si="1"/>
        <v>6.208E-3</v>
      </c>
    </row>
    <row r="47" spans="1:5" ht="15">
      <c r="A47" s="3" t="s">
        <v>64</v>
      </c>
      <c r="B47" s="4">
        <v>14.95</v>
      </c>
      <c r="C47" s="18">
        <f t="shared" si="0"/>
        <v>0.74749999999999994</v>
      </c>
      <c r="D47" s="8"/>
      <c r="E47" s="4">
        <f t="shared" si="1"/>
        <v>5.9799999999999992E-3</v>
      </c>
    </row>
    <row r="48" spans="1:5" ht="15">
      <c r="A48" s="3" t="s">
        <v>65</v>
      </c>
      <c r="B48" s="4">
        <v>290.22000000000003</v>
      </c>
      <c r="C48" s="18">
        <f t="shared" si="0"/>
        <v>14.511000000000001</v>
      </c>
      <c r="D48" s="8"/>
      <c r="E48" s="4">
        <f t="shared" si="1"/>
        <v>0.11608800000000001</v>
      </c>
    </row>
    <row r="49" spans="1:5" ht="15.6">
      <c r="A49" s="1" t="s">
        <v>66</v>
      </c>
      <c r="B49" s="2">
        <f t="shared" ref="B49:C49" si="2">B50+B51+B52+B53</f>
        <v>6280.52</v>
      </c>
      <c r="C49" s="17">
        <f t="shared" si="2"/>
        <v>314.02600000000001</v>
      </c>
      <c r="D49" s="8"/>
      <c r="E49" s="2">
        <f>E53+E52+E51+E50</f>
        <v>2.5122080000000002</v>
      </c>
    </row>
    <row r="50" spans="1:5" ht="15">
      <c r="A50" s="3" t="s">
        <v>67</v>
      </c>
      <c r="B50" s="4">
        <f>C50*20</f>
        <v>5348.2000000000007</v>
      </c>
      <c r="C50" s="18">
        <v>267.41000000000003</v>
      </c>
      <c r="D50" s="8"/>
      <c r="E50" s="4">
        <f>C50/125</f>
        <v>2.1392800000000003</v>
      </c>
    </row>
    <row r="51" spans="1:5" ht="15">
      <c r="A51" s="3" t="s">
        <v>68</v>
      </c>
      <c r="B51" s="4">
        <f t="shared" ref="B51:C51" si="3">10%*B50</f>
        <v>534.82000000000005</v>
      </c>
      <c r="C51" s="18">
        <f t="shared" si="3"/>
        <v>26.741000000000003</v>
      </c>
      <c r="D51" s="8"/>
      <c r="E51" s="4">
        <f>10%*E50</f>
        <v>0.21392800000000003</v>
      </c>
    </row>
    <row r="52" spans="1:5" ht="15">
      <c r="A52" s="4" t="s">
        <v>69</v>
      </c>
      <c r="B52" s="4">
        <f t="shared" ref="B52:B53" si="4">C52*20</f>
        <v>192.5</v>
      </c>
      <c r="C52" s="18">
        <f t="shared" ref="C52:C53" si="5">E52*125</f>
        <v>9.625</v>
      </c>
      <c r="D52" s="8"/>
      <c r="E52" s="4">
        <v>7.6999999999999999E-2</v>
      </c>
    </row>
    <row r="53" spans="1:5" ht="15">
      <c r="A53" s="4" t="s">
        <v>53</v>
      </c>
      <c r="B53" s="4">
        <f t="shared" si="4"/>
        <v>205</v>
      </c>
      <c r="C53" s="18">
        <f t="shared" si="5"/>
        <v>10.25</v>
      </c>
      <c r="D53" s="8"/>
      <c r="E53" s="4">
        <v>8.2000000000000003E-2</v>
      </c>
    </row>
    <row r="54" spans="1:5" ht="15.6">
      <c r="A54" s="17" t="s">
        <v>70</v>
      </c>
      <c r="B54" s="8"/>
      <c r="C54" s="18">
        <f>E49+E43+E42</f>
        <v>7.3783440000000002</v>
      </c>
      <c r="D54" s="7"/>
      <c r="E54" s="8"/>
    </row>
    <row r="55" spans="1:5" ht="15.6">
      <c r="A55" s="17" t="s">
        <v>71</v>
      </c>
      <c r="B55" s="8"/>
      <c r="C55" s="18">
        <v>1.88</v>
      </c>
      <c r="D55" s="7"/>
      <c r="E55" s="8"/>
    </row>
    <row r="56" spans="1:5" ht="15.6">
      <c r="A56" s="17" t="s">
        <v>72</v>
      </c>
      <c r="B56" s="8"/>
      <c r="C56" s="17">
        <f>C54+C55</f>
        <v>9.258344000000001</v>
      </c>
      <c r="D56" s="7"/>
      <c r="E56" s="8"/>
    </row>
  </sheetData>
  <mergeCells count="88">
    <mergeCell ref="A55:B55"/>
    <mergeCell ref="A56:B56"/>
    <mergeCell ref="C52:D52"/>
    <mergeCell ref="C14:E14"/>
    <mergeCell ref="C15:E15"/>
    <mergeCell ref="C16:E16"/>
    <mergeCell ref="C17:E17"/>
    <mergeCell ref="C20:E20"/>
    <mergeCell ref="A20:B20"/>
    <mergeCell ref="A21:B21"/>
    <mergeCell ref="A22:B22"/>
    <mergeCell ref="A23:B23"/>
    <mergeCell ref="A24:B24"/>
    <mergeCell ref="A25:B25"/>
    <mergeCell ref="C36:E36"/>
    <mergeCell ref="C37:E37"/>
    <mergeCell ref="C55:E55"/>
    <mergeCell ref="C56:E56"/>
    <mergeCell ref="C46:D46"/>
    <mergeCell ref="C47:D47"/>
    <mergeCell ref="C48:D48"/>
    <mergeCell ref="C49:D49"/>
    <mergeCell ref="C50:D50"/>
    <mergeCell ref="C51:D51"/>
    <mergeCell ref="C53:D53"/>
    <mergeCell ref="A35:E35"/>
    <mergeCell ref="A36:B36"/>
    <mergeCell ref="A34:E34"/>
    <mergeCell ref="A54:B54"/>
    <mergeCell ref="C54:E54"/>
    <mergeCell ref="C42:D42"/>
    <mergeCell ref="C43:D43"/>
    <mergeCell ref="C44:D44"/>
    <mergeCell ref="C45:D45"/>
    <mergeCell ref="A37:B37"/>
    <mergeCell ref="A38:B38"/>
    <mergeCell ref="A39:B39"/>
    <mergeCell ref="A40:E40"/>
    <mergeCell ref="C38:E38"/>
    <mergeCell ref="C39:E39"/>
    <mergeCell ref="C41:D41"/>
    <mergeCell ref="A31:B31"/>
    <mergeCell ref="A32:B32"/>
    <mergeCell ref="A33:B33"/>
    <mergeCell ref="C33:E33"/>
    <mergeCell ref="A26:E26"/>
    <mergeCell ref="A27:E27"/>
    <mergeCell ref="A28:B28"/>
    <mergeCell ref="A29:B29"/>
    <mergeCell ref="A30:B30"/>
    <mergeCell ref="C29:E29"/>
    <mergeCell ref="C25:E25"/>
    <mergeCell ref="C30:E30"/>
    <mergeCell ref="C31:E31"/>
    <mergeCell ref="C32:E32"/>
    <mergeCell ref="A9:E10"/>
    <mergeCell ref="A15:B15"/>
    <mergeCell ref="C22:E22"/>
    <mergeCell ref="C23:E23"/>
    <mergeCell ref="C28:E28"/>
    <mergeCell ref="C13:E13"/>
    <mergeCell ref="C21:E21"/>
    <mergeCell ref="A16:B16"/>
    <mergeCell ref="A17:B17"/>
    <mergeCell ref="C24:E24"/>
    <mergeCell ref="A18:E18"/>
    <mergeCell ref="A19:E19"/>
    <mergeCell ref="A2:B2"/>
    <mergeCell ref="A3:B3"/>
    <mergeCell ref="A4:B4"/>
    <mergeCell ref="A5:B5"/>
    <mergeCell ref="A1:E1"/>
    <mergeCell ref="C2:E2"/>
    <mergeCell ref="C3:E3"/>
    <mergeCell ref="C4:E4"/>
    <mergeCell ref="C5:E5"/>
    <mergeCell ref="C6:E6"/>
    <mergeCell ref="C7:E7"/>
    <mergeCell ref="C8:E8"/>
    <mergeCell ref="A6:B6"/>
    <mergeCell ref="A7:B7"/>
    <mergeCell ref="A8:B8"/>
    <mergeCell ref="C12:E12"/>
    <mergeCell ref="A12:B12"/>
    <mergeCell ref="A13:B13"/>
    <mergeCell ref="A14:B14"/>
    <mergeCell ref="C11:E11"/>
    <mergeCell ref="A11:B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56"/>
  <sheetViews>
    <sheetView workbookViewId="0">
      <selection activeCell="C17" sqref="C17:E17"/>
    </sheetView>
  </sheetViews>
  <sheetFormatPr defaultColWidth="12.6640625" defaultRowHeight="15.75" customHeight="1"/>
  <cols>
    <col min="1" max="1" width="30.77734375" customWidth="1"/>
    <col min="2" max="2" width="31.109375" customWidth="1"/>
    <col min="3" max="3" width="18.33203125" customWidth="1"/>
    <col min="4" max="4" width="18.44140625" customWidth="1"/>
    <col min="5" max="5" width="25.33203125" customWidth="1"/>
  </cols>
  <sheetData>
    <row r="1" spans="1:5" ht="15.75" customHeight="1">
      <c r="A1" s="12" t="s">
        <v>74</v>
      </c>
      <c r="B1" s="7"/>
      <c r="C1" s="7"/>
      <c r="D1" s="7"/>
      <c r="E1" s="8"/>
    </row>
    <row r="2" spans="1:5" ht="15.75" customHeight="1">
      <c r="A2" s="13" t="s">
        <v>1</v>
      </c>
      <c r="B2" s="8"/>
      <c r="C2" s="13">
        <v>28</v>
      </c>
      <c r="D2" s="7"/>
      <c r="E2" s="8"/>
    </row>
    <row r="3" spans="1:5" ht="15.75" customHeight="1">
      <c r="A3" s="13" t="s">
        <v>2</v>
      </c>
      <c r="B3" s="8"/>
      <c r="C3" s="10" t="s">
        <v>75</v>
      </c>
      <c r="D3" s="7"/>
      <c r="E3" s="8"/>
    </row>
    <row r="4" spans="1:5" ht="15.75" customHeight="1">
      <c r="A4" s="13" t="s">
        <v>4</v>
      </c>
      <c r="B4" s="8"/>
      <c r="C4" s="10">
        <v>140</v>
      </c>
      <c r="D4" s="7"/>
      <c r="E4" s="8"/>
    </row>
    <row r="5" spans="1:5" ht="15.75" customHeight="1">
      <c r="A5" s="13" t="s">
        <v>5</v>
      </c>
      <c r="B5" s="8"/>
      <c r="C5" s="10">
        <v>200</v>
      </c>
      <c r="D5" s="7"/>
      <c r="E5" s="8"/>
    </row>
    <row r="6" spans="1:5" ht="15.75" customHeight="1">
      <c r="A6" s="13" t="s">
        <v>6</v>
      </c>
      <c r="B6" s="8"/>
      <c r="C6" s="10">
        <v>20</v>
      </c>
      <c r="D6" s="7"/>
      <c r="E6" s="8"/>
    </row>
    <row r="7" spans="1:5" ht="15.75" customHeight="1">
      <c r="A7" s="13" t="s">
        <v>7</v>
      </c>
      <c r="B7" s="8"/>
      <c r="C7" s="10" t="s">
        <v>8</v>
      </c>
      <c r="D7" s="7"/>
      <c r="E7" s="8"/>
    </row>
    <row r="8" spans="1:5" ht="15.75" customHeight="1">
      <c r="A8" s="13" t="s">
        <v>9</v>
      </c>
      <c r="B8" s="8"/>
      <c r="C8" s="10" t="s">
        <v>76</v>
      </c>
      <c r="D8" s="7"/>
      <c r="E8" s="8"/>
    </row>
    <row r="9" spans="1:5" ht="13.2">
      <c r="A9" s="19" t="s">
        <v>11</v>
      </c>
      <c r="B9" s="20"/>
      <c r="C9" s="20"/>
      <c r="D9" s="20"/>
      <c r="E9" s="21"/>
    </row>
    <row r="10" spans="1:5" ht="13.2">
      <c r="A10" s="22"/>
      <c r="B10" s="23"/>
      <c r="C10" s="23"/>
      <c r="D10" s="23"/>
      <c r="E10" s="24"/>
    </row>
    <row r="11" spans="1:5" ht="15">
      <c r="A11" s="11" t="s">
        <v>12</v>
      </c>
      <c r="B11" s="8"/>
      <c r="C11" s="6">
        <v>2495.91</v>
      </c>
      <c r="D11" s="7"/>
      <c r="E11" s="8"/>
    </row>
    <row r="12" spans="1:5" ht="15">
      <c r="A12" s="11" t="s">
        <v>14</v>
      </c>
      <c r="B12" s="8"/>
      <c r="C12" s="6">
        <v>1712.98</v>
      </c>
      <c r="D12" s="7"/>
      <c r="E12" s="8"/>
    </row>
    <row r="13" spans="1:5" ht="15">
      <c r="A13" s="11" t="s">
        <v>16</v>
      </c>
      <c r="B13" s="8"/>
      <c r="C13" s="6">
        <v>2989.15</v>
      </c>
      <c r="D13" s="7"/>
      <c r="E13" s="8"/>
    </row>
    <row r="14" spans="1:5" ht="15">
      <c r="A14" s="11" t="s">
        <v>18</v>
      </c>
      <c r="B14" s="8"/>
      <c r="C14" s="6">
        <v>1262.67</v>
      </c>
      <c r="D14" s="7"/>
      <c r="E14" s="8"/>
    </row>
    <row r="15" spans="1:5" ht="15">
      <c r="A15" s="11" t="s">
        <v>20</v>
      </c>
      <c r="B15" s="8"/>
      <c r="C15" s="6" t="s">
        <v>21</v>
      </c>
      <c r="D15" s="7"/>
      <c r="E15" s="8"/>
    </row>
    <row r="16" spans="1:5" ht="15">
      <c r="A16" s="11" t="s">
        <v>22</v>
      </c>
      <c r="B16" s="8"/>
      <c r="C16" s="9">
        <v>123.12</v>
      </c>
      <c r="D16" s="7"/>
      <c r="E16" s="8"/>
    </row>
    <row r="17" spans="1:5" ht="15.75" customHeight="1">
      <c r="A17" s="13" t="s">
        <v>23</v>
      </c>
      <c r="B17" s="8"/>
      <c r="C17" s="25">
        <v>9725.43</v>
      </c>
      <c r="D17" s="7"/>
      <c r="E17" s="8"/>
    </row>
    <row r="18" spans="1:5" ht="15">
      <c r="A18" s="18"/>
      <c r="B18" s="7"/>
      <c r="C18" s="7"/>
      <c r="D18" s="7"/>
      <c r="E18" s="8"/>
    </row>
    <row r="19" spans="1:5" ht="15.75" customHeight="1">
      <c r="A19" s="28" t="s">
        <v>25</v>
      </c>
      <c r="B19" s="7"/>
      <c r="C19" s="7"/>
      <c r="D19" s="7"/>
      <c r="E19" s="8"/>
    </row>
    <row r="20" spans="1:5" ht="15">
      <c r="A20" s="29" t="s">
        <v>26</v>
      </c>
      <c r="B20" s="8"/>
      <c r="C20" s="26">
        <v>600</v>
      </c>
      <c r="D20" s="7"/>
      <c r="E20" s="8"/>
    </row>
    <row r="21" spans="1:5" ht="15">
      <c r="A21" s="29" t="s">
        <v>28</v>
      </c>
      <c r="B21" s="8"/>
      <c r="C21" s="26">
        <v>246.23</v>
      </c>
      <c r="D21" s="7"/>
      <c r="E21" s="8"/>
    </row>
    <row r="22" spans="1:5" ht="15">
      <c r="A22" s="29" t="s">
        <v>30</v>
      </c>
      <c r="B22" s="8"/>
      <c r="C22" s="26">
        <v>155.22999999999999</v>
      </c>
      <c r="D22" s="7"/>
      <c r="E22" s="8"/>
    </row>
    <row r="23" spans="1:5" ht="15">
      <c r="A23" s="29" t="s">
        <v>32</v>
      </c>
      <c r="B23" s="8"/>
      <c r="C23" s="26">
        <v>149.4</v>
      </c>
      <c r="D23" s="7"/>
      <c r="E23" s="8"/>
    </row>
    <row r="24" spans="1:5" ht="15">
      <c r="A24" s="29" t="s">
        <v>34</v>
      </c>
      <c r="B24" s="8"/>
      <c r="C24" s="26">
        <v>2902.2</v>
      </c>
      <c r="D24" s="7"/>
      <c r="E24" s="8"/>
    </row>
    <row r="25" spans="1:5" ht="15.6">
      <c r="A25" s="30" t="s">
        <v>36</v>
      </c>
      <c r="B25" s="8"/>
      <c r="C25" s="25">
        <f>C20+C21+C22+C23+C24</f>
        <v>4053.06</v>
      </c>
      <c r="D25" s="7"/>
      <c r="E25" s="8"/>
    </row>
    <row r="26" spans="1:5" ht="13.2">
      <c r="A26" s="27"/>
      <c r="B26" s="7"/>
      <c r="C26" s="7"/>
      <c r="D26" s="7"/>
      <c r="E26" s="8"/>
    </row>
    <row r="27" spans="1:5" ht="15.6">
      <c r="A27" s="28" t="s">
        <v>38</v>
      </c>
      <c r="B27" s="7"/>
      <c r="C27" s="7"/>
      <c r="D27" s="7"/>
      <c r="E27" s="8"/>
    </row>
    <row r="28" spans="1:5" ht="15">
      <c r="A28" s="29" t="s">
        <v>26</v>
      </c>
      <c r="B28" s="8"/>
      <c r="C28" s="26">
        <v>60</v>
      </c>
      <c r="D28" s="7"/>
      <c r="E28" s="8"/>
    </row>
    <row r="29" spans="1:5" ht="15">
      <c r="A29" s="29" t="s">
        <v>28</v>
      </c>
      <c r="B29" s="8"/>
      <c r="C29" s="26">
        <v>24.62</v>
      </c>
      <c r="D29" s="7"/>
      <c r="E29" s="8"/>
    </row>
    <row r="30" spans="1:5" ht="15">
      <c r="A30" s="29" t="s">
        <v>30</v>
      </c>
      <c r="B30" s="8"/>
      <c r="C30" s="26">
        <v>15.52</v>
      </c>
      <c r="D30" s="7"/>
      <c r="E30" s="8"/>
    </row>
    <row r="31" spans="1:5" ht="15">
      <c r="A31" s="29" t="s">
        <v>32</v>
      </c>
      <c r="B31" s="8"/>
      <c r="C31" s="26">
        <v>14.94</v>
      </c>
      <c r="D31" s="7"/>
      <c r="E31" s="8"/>
    </row>
    <row r="32" spans="1:5" ht="15">
      <c r="A32" s="29" t="s">
        <v>34</v>
      </c>
      <c r="B32" s="8"/>
      <c r="C32" s="26">
        <v>290.22000000000003</v>
      </c>
      <c r="D32" s="7"/>
      <c r="E32" s="8"/>
    </row>
    <row r="33" spans="1:5" ht="15.6">
      <c r="A33" s="17" t="s">
        <v>44</v>
      </c>
      <c r="B33" s="8"/>
      <c r="C33" s="25">
        <f>C28+C29+C30+C31+C32</f>
        <v>405.3</v>
      </c>
      <c r="D33" s="7"/>
      <c r="E33" s="8"/>
    </row>
    <row r="34" spans="1:5" ht="13.2">
      <c r="A34" s="16"/>
      <c r="B34" s="7"/>
      <c r="C34" s="7"/>
      <c r="D34" s="7"/>
      <c r="E34" s="8"/>
    </row>
    <row r="35" spans="1:5" ht="15.6">
      <c r="A35" s="12" t="s">
        <v>46</v>
      </c>
      <c r="B35" s="7"/>
      <c r="C35" s="7"/>
      <c r="D35" s="7"/>
      <c r="E35" s="8"/>
    </row>
    <row r="36" spans="1:5" ht="15">
      <c r="A36" s="11" t="s">
        <v>47</v>
      </c>
      <c r="B36" s="8"/>
      <c r="C36" s="6" t="s">
        <v>48</v>
      </c>
      <c r="D36" s="7"/>
      <c r="E36" s="8"/>
    </row>
    <row r="37" spans="1:5" ht="15">
      <c r="A37" s="11" t="s">
        <v>49</v>
      </c>
      <c r="B37" s="8"/>
      <c r="C37" s="6" t="s">
        <v>50</v>
      </c>
      <c r="D37" s="7"/>
      <c r="E37" s="8"/>
    </row>
    <row r="38" spans="1:5" ht="15">
      <c r="A38" s="11" t="s">
        <v>51</v>
      </c>
      <c r="B38" s="8"/>
      <c r="C38" s="6" t="s">
        <v>52</v>
      </c>
      <c r="D38" s="7"/>
      <c r="E38" s="8"/>
    </row>
    <row r="39" spans="1:5" ht="15">
      <c r="A39" s="11" t="s">
        <v>53</v>
      </c>
      <c r="B39" s="8"/>
      <c r="C39" s="6" t="s">
        <v>77</v>
      </c>
      <c r="D39" s="7"/>
      <c r="E39" s="8"/>
    </row>
    <row r="40" spans="1:5" ht="13.2">
      <c r="A40" s="16"/>
      <c r="B40" s="7"/>
      <c r="C40" s="7"/>
      <c r="D40" s="7"/>
      <c r="E40" s="8"/>
    </row>
    <row r="41" spans="1:5" ht="15.6">
      <c r="A41" s="1" t="s">
        <v>55</v>
      </c>
      <c r="B41" s="2" t="s">
        <v>56</v>
      </c>
      <c r="C41" s="17" t="s">
        <v>57</v>
      </c>
      <c r="D41" s="8"/>
      <c r="E41" s="2" t="s">
        <v>58</v>
      </c>
    </row>
    <row r="42" spans="1:5" ht="15.6">
      <c r="A42" s="3" t="s">
        <v>59</v>
      </c>
      <c r="B42" s="2">
        <v>9725.43</v>
      </c>
      <c r="C42" s="17">
        <f t="shared" ref="C42:C48" si="0">B42/20</f>
        <v>486.2715</v>
      </c>
      <c r="D42" s="8"/>
      <c r="E42" s="2">
        <f>C42/140</f>
        <v>3.4733678571428572</v>
      </c>
    </row>
    <row r="43" spans="1:5" ht="15.6">
      <c r="A43" s="3" t="s">
        <v>60</v>
      </c>
      <c r="B43" s="2">
        <v>405.3</v>
      </c>
      <c r="C43" s="17">
        <f t="shared" si="0"/>
        <v>20.265000000000001</v>
      </c>
      <c r="D43" s="8"/>
      <c r="E43" s="2">
        <f>E48+E47+E46+E44+E45</f>
        <v>0.14475357142857143</v>
      </c>
    </row>
    <row r="44" spans="1:5" ht="15">
      <c r="A44" s="3" t="s">
        <v>61</v>
      </c>
      <c r="B44" s="4">
        <v>60</v>
      </c>
      <c r="C44" s="18">
        <f t="shared" si="0"/>
        <v>3</v>
      </c>
      <c r="D44" s="8"/>
      <c r="E44" s="4">
        <f t="shared" ref="E44:E48" si="1">C44/140</f>
        <v>2.1428571428571429E-2</v>
      </c>
    </row>
    <row r="45" spans="1:5" ht="15">
      <c r="A45" s="3" t="s">
        <v>62</v>
      </c>
      <c r="B45" s="5">
        <v>24.62</v>
      </c>
      <c r="C45" s="18">
        <f t="shared" si="0"/>
        <v>1.2310000000000001</v>
      </c>
      <c r="D45" s="8"/>
      <c r="E45" s="4">
        <f t="shared" si="1"/>
        <v>8.7928571428571439E-3</v>
      </c>
    </row>
    <row r="46" spans="1:5" ht="15">
      <c r="A46" s="3" t="s">
        <v>63</v>
      </c>
      <c r="B46" s="4">
        <v>15.52</v>
      </c>
      <c r="C46" s="18">
        <f t="shared" si="0"/>
        <v>0.77600000000000002</v>
      </c>
      <c r="D46" s="8"/>
      <c r="E46" s="4">
        <f t="shared" si="1"/>
        <v>5.5428571428571428E-3</v>
      </c>
    </row>
    <row r="47" spans="1:5" ht="15">
      <c r="A47" s="3" t="s">
        <v>64</v>
      </c>
      <c r="B47" s="4">
        <v>14.95</v>
      </c>
      <c r="C47" s="18">
        <f t="shared" si="0"/>
        <v>0.74749999999999994</v>
      </c>
      <c r="D47" s="8"/>
      <c r="E47" s="4">
        <f t="shared" si="1"/>
        <v>5.3392857142857139E-3</v>
      </c>
    </row>
    <row r="48" spans="1:5" ht="15">
      <c r="A48" s="3" t="s">
        <v>65</v>
      </c>
      <c r="B48" s="4">
        <v>290.22000000000003</v>
      </c>
      <c r="C48" s="18">
        <f t="shared" si="0"/>
        <v>14.511000000000001</v>
      </c>
      <c r="D48" s="8"/>
      <c r="E48" s="4">
        <f t="shared" si="1"/>
        <v>0.10365000000000001</v>
      </c>
    </row>
    <row r="49" spans="1:5" ht="15.6">
      <c r="A49" s="1" t="s">
        <v>66</v>
      </c>
      <c r="B49" s="2">
        <f t="shared" ref="B49:C49" si="2">B50+B51+B52+B53</f>
        <v>4452.5</v>
      </c>
      <c r="C49" s="17">
        <f t="shared" si="2"/>
        <v>222.625</v>
      </c>
      <c r="D49" s="8"/>
      <c r="E49" s="2">
        <f>E53+E52+E51+E50</f>
        <v>1.5901785714285714</v>
      </c>
    </row>
    <row r="50" spans="1:5" ht="15">
      <c r="A50" s="3" t="s">
        <v>67</v>
      </c>
      <c r="B50" s="4">
        <f>C50*20</f>
        <v>3727</v>
      </c>
      <c r="C50" s="18">
        <v>186.35</v>
      </c>
      <c r="D50" s="8"/>
      <c r="E50" s="4">
        <f>C50/140</f>
        <v>1.3310714285714285</v>
      </c>
    </row>
    <row r="51" spans="1:5" ht="15">
      <c r="A51" s="3" t="s">
        <v>68</v>
      </c>
      <c r="B51" s="4">
        <f t="shared" ref="B51:C51" si="3">10%*B50</f>
        <v>372.70000000000005</v>
      </c>
      <c r="C51" s="18">
        <f t="shared" si="3"/>
        <v>18.635000000000002</v>
      </c>
      <c r="D51" s="8"/>
      <c r="E51" s="4">
        <f>10%*E50</f>
        <v>0.13310714285714284</v>
      </c>
    </row>
    <row r="52" spans="1:5" ht="15">
      <c r="A52" s="4" t="s">
        <v>69</v>
      </c>
      <c r="B52" s="4">
        <f t="shared" ref="B52:B53" si="4">C52*20</f>
        <v>215.6</v>
      </c>
      <c r="C52" s="18">
        <f t="shared" ref="C52:C53" si="5">E52*140</f>
        <v>10.78</v>
      </c>
      <c r="D52" s="8"/>
      <c r="E52" s="4">
        <v>7.6999999999999999E-2</v>
      </c>
    </row>
    <row r="53" spans="1:5" ht="15">
      <c r="A53" s="4" t="s">
        <v>53</v>
      </c>
      <c r="B53" s="4">
        <f t="shared" si="4"/>
        <v>137.20000000000002</v>
      </c>
      <c r="C53" s="18">
        <f t="shared" si="5"/>
        <v>6.86</v>
      </c>
      <c r="D53" s="8"/>
      <c r="E53" s="4">
        <v>4.9000000000000002E-2</v>
      </c>
    </row>
    <row r="54" spans="1:5" ht="15.6">
      <c r="A54" s="17" t="s">
        <v>70</v>
      </c>
      <c r="B54" s="8"/>
      <c r="C54" s="18">
        <f>E49+E43+E42</f>
        <v>5.2083000000000004</v>
      </c>
      <c r="D54" s="7"/>
      <c r="E54" s="8"/>
    </row>
    <row r="55" spans="1:5" ht="15.6">
      <c r="A55" s="17" t="s">
        <v>71</v>
      </c>
      <c r="B55" s="8"/>
      <c r="C55" s="18">
        <v>1.3280000000000001</v>
      </c>
      <c r="D55" s="7"/>
      <c r="E55" s="8"/>
    </row>
    <row r="56" spans="1:5" ht="15.6">
      <c r="A56" s="17" t="s">
        <v>72</v>
      </c>
      <c r="B56" s="8"/>
      <c r="C56" s="17">
        <f>C54+C55</f>
        <v>6.5363000000000007</v>
      </c>
      <c r="D56" s="7"/>
      <c r="E56" s="8"/>
    </row>
  </sheetData>
  <mergeCells count="88">
    <mergeCell ref="A54:B54"/>
    <mergeCell ref="C54:E54"/>
    <mergeCell ref="C56:E56"/>
    <mergeCell ref="C46:D46"/>
    <mergeCell ref="C47:D47"/>
    <mergeCell ref="A56:B56"/>
    <mergeCell ref="C55:E55"/>
    <mergeCell ref="A55:B55"/>
    <mergeCell ref="C53:D53"/>
    <mergeCell ref="C52:D52"/>
    <mergeCell ref="C51:D51"/>
    <mergeCell ref="A19:E19"/>
    <mergeCell ref="C23:E23"/>
    <mergeCell ref="C24:E24"/>
    <mergeCell ref="C25:E25"/>
    <mergeCell ref="C21:E21"/>
    <mergeCell ref="C22:E22"/>
    <mergeCell ref="C20:E20"/>
    <mergeCell ref="A20:B20"/>
    <mergeCell ref="A21:B21"/>
    <mergeCell ref="A22:B22"/>
    <mergeCell ref="A36:B36"/>
    <mergeCell ref="C42:D42"/>
    <mergeCell ref="C43:D43"/>
    <mergeCell ref="A23:B23"/>
    <mergeCell ref="A24:B24"/>
    <mergeCell ref="A25:B25"/>
    <mergeCell ref="A35:E35"/>
    <mergeCell ref="A34:E34"/>
    <mergeCell ref="C48:D48"/>
    <mergeCell ref="C49:D49"/>
    <mergeCell ref="C50:D50"/>
    <mergeCell ref="A38:B38"/>
    <mergeCell ref="A39:B39"/>
    <mergeCell ref="A40:E40"/>
    <mergeCell ref="C39:E39"/>
    <mergeCell ref="C44:D44"/>
    <mergeCell ref="C45:D45"/>
    <mergeCell ref="C36:E36"/>
    <mergeCell ref="C37:E37"/>
    <mergeCell ref="A37:B37"/>
    <mergeCell ref="C38:E38"/>
    <mergeCell ref="C41:D41"/>
    <mergeCell ref="C31:E31"/>
    <mergeCell ref="C32:E32"/>
    <mergeCell ref="C33:E33"/>
    <mergeCell ref="A26:E26"/>
    <mergeCell ref="A27:E27"/>
    <mergeCell ref="A28:B28"/>
    <mergeCell ref="A31:B31"/>
    <mergeCell ref="A32:B32"/>
    <mergeCell ref="A33:B33"/>
    <mergeCell ref="A29:B29"/>
    <mergeCell ref="A30:B30"/>
    <mergeCell ref="C28:E28"/>
    <mergeCell ref="C29:E29"/>
    <mergeCell ref="C30:E30"/>
    <mergeCell ref="C15:E15"/>
    <mergeCell ref="A18:E18"/>
    <mergeCell ref="A16:B16"/>
    <mergeCell ref="A17:B17"/>
    <mergeCell ref="C16:E16"/>
    <mergeCell ref="C17:E17"/>
    <mergeCell ref="A15:B15"/>
    <mergeCell ref="A13:B13"/>
    <mergeCell ref="A14:B14"/>
    <mergeCell ref="A11:B11"/>
    <mergeCell ref="C11:E11"/>
    <mergeCell ref="C13:E13"/>
    <mergeCell ref="C14:E14"/>
    <mergeCell ref="C12:E12"/>
    <mergeCell ref="A12:B12"/>
    <mergeCell ref="C8:E8"/>
    <mergeCell ref="A9:E10"/>
    <mergeCell ref="C5:E5"/>
    <mergeCell ref="C6:E6"/>
    <mergeCell ref="C7:E7"/>
    <mergeCell ref="A8:B8"/>
    <mergeCell ref="A6:B6"/>
    <mergeCell ref="A7:B7"/>
    <mergeCell ref="A4:B4"/>
    <mergeCell ref="A5:B5"/>
    <mergeCell ref="C4:E4"/>
    <mergeCell ref="A1:E1"/>
    <mergeCell ref="C2:E2"/>
    <mergeCell ref="C3:E3"/>
    <mergeCell ref="A2:B2"/>
    <mergeCell ref="A3:B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56"/>
  <sheetViews>
    <sheetView workbookViewId="0">
      <selection activeCell="C17" sqref="C17:E17"/>
    </sheetView>
  </sheetViews>
  <sheetFormatPr defaultColWidth="12.6640625" defaultRowHeight="15.75" customHeight="1"/>
  <cols>
    <col min="1" max="1" width="30.77734375" customWidth="1"/>
    <col min="2" max="2" width="31.109375" customWidth="1"/>
    <col min="3" max="3" width="18.33203125" customWidth="1"/>
    <col min="4" max="4" width="18.44140625" customWidth="1"/>
    <col min="5" max="5" width="25.33203125" customWidth="1"/>
  </cols>
  <sheetData>
    <row r="1" spans="1:5" ht="15.75" customHeight="1">
      <c r="A1" s="12" t="s">
        <v>78</v>
      </c>
      <c r="B1" s="7"/>
      <c r="C1" s="7"/>
      <c r="D1" s="7"/>
      <c r="E1" s="8"/>
    </row>
    <row r="2" spans="1:5" ht="15.75" customHeight="1">
      <c r="A2" s="13" t="s">
        <v>1</v>
      </c>
      <c r="B2" s="8"/>
      <c r="C2" s="13">
        <v>28</v>
      </c>
      <c r="D2" s="7"/>
      <c r="E2" s="8"/>
    </row>
    <row r="3" spans="1:5" ht="15.75" customHeight="1">
      <c r="A3" s="13" t="s">
        <v>2</v>
      </c>
      <c r="B3" s="8"/>
      <c r="C3" s="10" t="s">
        <v>75</v>
      </c>
      <c r="D3" s="7"/>
      <c r="E3" s="8"/>
    </row>
    <row r="4" spans="1:5" ht="15.75" customHeight="1">
      <c r="A4" s="13" t="s">
        <v>4</v>
      </c>
      <c r="B4" s="8"/>
      <c r="C4" s="10">
        <v>130</v>
      </c>
      <c r="D4" s="7"/>
      <c r="E4" s="8"/>
    </row>
    <row r="5" spans="1:5" ht="15.75" customHeight="1">
      <c r="A5" s="13" t="s">
        <v>5</v>
      </c>
      <c r="B5" s="8"/>
      <c r="C5" s="10">
        <v>200</v>
      </c>
      <c r="D5" s="7"/>
      <c r="E5" s="8"/>
    </row>
    <row r="6" spans="1:5" ht="15.75" customHeight="1">
      <c r="A6" s="13" t="s">
        <v>6</v>
      </c>
      <c r="B6" s="8"/>
      <c r="C6" s="10">
        <v>20</v>
      </c>
      <c r="D6" s="7"/>
      <c r="E6" s="8"/>
    </row>
    <row r="7" spans="1:5" ht="15.75" customHeight="1">
      <c r="A7" s="13" t="s">
        <v>7</v>
      </c>
      <c r="B7" s="8"/>
      <c r="C7" s="10" t="s">
        <v>8</v>
      </c>
      <c r="D7" s="7"/>
      <c r="E7" s="8"/>
    </row>
    <row r="8" spans="1:5" ht="15.75" customHeight="1">
      <c r="A8" s="13" t="s">
        <v>9</v>
      </c>
      <c r="B8" s="8"/>
      <c r="C8" s="10" t="s">
        <v>76</v>
      </c>
      <c r="D8" s="7"/>
      <c r="E8" s="8"/>
    </row>
    <row r="9" spans="1:5" ht="13.2">
      <c r="A9" s="19" t="s">
        <v>11</v>
      </c>
      <c r="B9" s="20"/>
      <c r="C9" s="20"/>
      <c r="D9" s="20"/>
      <c r="E9" s="21"/>
    </row>
    <row r="10" spans="1:5" ht="13.2">
      <c r="A10" s="22"/>
      <c r="B10" s="23"/>
      <c r="C10" s="23"/>
      <c r="D10" s="23"/>
      <c r="E10" s="24"/>
    </row>
    <row r="11" spans="1:5" ht="15">
      <c r="A11" s="11" t="s">
        <v>12</v>
      </c>
      <c r="B11" s="8"/>
      <c r="C11" s="6">
        <v>2495.91</v>
      </c>
      <c r="D11" s="7"/>
      <c r="E11" s="8"/>
    </row>
    <row r="12" spans="1:5" ht="15">
      <c r="A12" s="11" t="s">
        <v>14</v>
      </c>
      <c r="B12" s="8"/>
      <c r="C12" s="6">
        <v>1712.98</v>
      </c>
      <c r="D12" s="7"/>
      <c r="E12" s="8"/>
    </row>
    <row r="13" spans="1:5" ht="15">
      <c r="A13" s="11" t="s">
        <v>16</v>
      </c>
      <c r="B13" s="8"/>
      <c r="C13" s="6">
        <v>2989.15</v>
      </c>
      <c r="D13" s="7"/>
      <c r="E13" s="8"/>
    </row>
    <row r="14" spans="1:5" ht="15">
      <c r="A14" s="11" t="s">
        <v>18</v>
      </c>
      <c r="B14" s="8"/>
      <c r="C14" s="6">
        <v>1262.67</v>
      </c>
      <c r="D14" s="7"/>
      <c r="E14" s="8"/>
    </row>
    <row r="15" spans="1:5" ht="15">
      <c r="A15" s="11" t="s">
        <v>20</v>
      </c>
      <c r="B15" s="8"/>
      <c r="C15" s="6" t="s">
        <v>21</v>
      </c>
      <c r="D15" s="7"/>
      <c r="E15" s="8"/>
    </row>
    <row r="16" spans="1:5" ht="15">
      <c r="A16" s="11" t="s">
        <v>22</v>
      </c>
      <c r="B16" s="8"/>
      <c r="C16" s="9">
        <v>123.12</v>
      </c>
      <c r="D16" s="7"/>
      <c r="E16" s="8"/>
    </row>
    <row r="17" spans="1:5" ht="15.75" customHeight="1">
      <c r="A17" s="13" t="s">
        <v>23</v>
      </c>
      <c r="B17" s="8"/>
      <c r="C17" s="25">
        <v>9725.43</v>
      </c>
      <c r="D17" s="7"/>
      <c r="E17" s="8"/>
    </row>
    <row r="18" spans="1:5" ht="15">
      <c r="A18" s="18"/>
      <c r="B18" s="7"/>
      <c r="C18" s="7"/>
      <c r="D18" s="7"/>
      <c r="E18" s="8"/>
    </row>
    <row r="19" spans="1:5" ht="15.75" customHeight="1">
      <c r="A19" s="28" t="s">
        <v>25</v>
      </c>
      <c r="B19" s="7"/>
      <c r="C19" s="7"/>
      <c r="D19" s="7"/>
      <c r="E19" s="8"/>
    </row>
    <row r="20" spans="1:5" ht="15">
      <c r="A20" s="29" t="s">
        <v>26</v>
      </c>
      <c r="B20" s="8"/>
      <c r="C20" s="26">
        <v>600</v>
      </c>
      <c r="D20" s="7"/>
      <c r="E20" s="8"/>
    </row>
    <row r="21" spans="1:5" ht="15">
      <c r="A21" s="29" t="s">
        <v>28</v>
      </c>
      <c r="B21" s="8"/>
      <c r="C21" s="26">
        <v>246.23</v>
      </c>
      <c r="D21" s="7"/>
      <c r="E21" s="8"/>
    </row>
    <row r="22" spans="1:5" ht="15">
      <c r="A22" s="29" t="s">
        <v>30</v>
      </c>
      <c r="B22" s="8"/>
      <c r="C22" s="26">
        <v>155.22999999999999</v>
      </c>
      <c r="D22" s="7"/>
      <c r="E22" s="8"/>
    </row>
    <row r="23" spans="1:5" ht="15">
      <c r="A23" s="29" t="s">
        <v>32</v>
      </c>
      <c r="B23" s="8"/>
      <c r="C23" s="26">
        <v>149.4</v>
      </c>
      <c r="D23" s="7"/>
      <c r="E23" s="8"/>
    </row>
    <row r="24" spans="1:5" ht="15">
      <c r="A24" s="29" t="s">
        <v>34</v>
      </c>
      <c r="B24" s="8"/>
      <c r="C24" s="26">
        <v>2902.2</v>
      </c>
      <c r="D24" s="7"/>
      <c r="E24" s="8"/>
    </row>
    <row r="25" spans="1:5" ht="15.6">
      <c r="A25" s="30" t="s">
        <v>36</v>
      </c>
      <c r="B25" s="8"/>
      <c r="C25" s="25">
        <f>C20+C21+C22+C23+C24</f>
        <v>4053.06</v>
      </c>
      <c r="D25" s="7"/>
      <c r="E25" s="8"/>
    </row>
    <row r="26" spans="1:5" ht="13.2">
      <c r="A26" s="27"/>
      <c r="B26" s="7"/>
      <c r="C26" s="7"/>
      <c r="D26" s="7"/>
      <c r="E26" s="8"/>
    </row>
    <row r="27" spans="1:5" ht="15.6">
      <c r="A27" s="28" t="s">
        <v>38</v>
      </c>
      <c r="B27" s="7"/>
      <c r="C27" s="7"/>
      <c r="D27" s="7"/>
      <c r="E27" s="8"/>
    </row>
    <row r="28" spans="1:5" ht="15">
      <c r="A28" s="29" t="s">
        <v>26</v>
      </c>
      <c r="B28" s="8"/>
      <c r="C28" s="26">
        <v>60</v>
      </c>
      <c r="D28" s="7"/>
      <c r="E28" s="8"/>
    </row>
    <row r="29" spans="1:5" ht="15">
      <c r="A29" s="29" t="s">
        <v>28</v>
      </c>
      <c r="B29" s="8"/>
      <c r="C29" s="26">
        <v>24.62</v>
      </c>
      <c r="D29" s="7"/>
      <c r="E29" s="8"/>
    </row>
    <row r="30" spans="1:5" ht="15">
      <c r="A30" s="29" t="s">
        <v>30</v>
      </c>
      <c r="B30" s="8"/>
      <c r="C30" s="26">
        <v>15.52</v>
      </c>
      <c r="D30" s="7"/>
      <c r="E30" s="8"/>
    </row>
    <row r="31" spans="1:5" ht="15">
      <c r="A31" s="29" t="s">
        <v>32</v>
      </c>
      <c r="B31" s="8"/>
      <c r="C31" s="26">
        <v>14.94</v>
      </c>
      <c r="D31" s="7"/>
      <c r="E31" s="8"/>
    </row>
    <row r="32" spans="1:5" ht="15">
      <c r="A32" s="29" t="s">
        <v>34</v>
      </c>
      <c r="B32" s="8"/>
      <c r="C32" s="26">
        <v>290.22000000000003</v>
      </c>
      <c r="D32" s="7"/>
      <c r="E32" s="8"/>
    </row>
    <row r="33" spans="1:5" ht="15.6">
      <c r="A33" s="17" t="s">
        <v>44</v>
      </c>
      <c r="B33" s="8"/>
      <c r="C33" s="25">
        <f>C28+C29+C30+C31+C32</f>
        <v>405.3</v>
      </c>
      <c r="D33" s="7"/>
      <c r="E33" s="8"/>
    </row>
    <row r="34" spans="1:5" ht="13.2">
      <c r="A34" s="16"/>
      <c r="B34" s="7"/>
      <c r="C34" s="7"/>
      <c r="D34" s="7"/>
      <c r="E34" s="8"/>
    </row>
    <row r="35" spans="1:5" ht="15.6">
      <c r="A35" s="12" t="s">
        <v>46</v>
      </c>
      <c r="B35" s="7"/>
      <c r="C35" s="7"/>
      <c r="D35" s="7"/>
      <c r="E35" s="8"/>
    </row>
    <row r="36" spans="1:5" ht="15">
      <c r="A36" s="11" t="s">
        <v>47</v>
      </c>
      <c r="B36" s="8"/>
      <c r="C36" s="6" t="s">
        <v>48</v>
      </c>
      <c r="D36" s="7"/>
      <c r="E36" s="8"/>
    </row>
    <row r="37" spans="1:5" ht="15">
      <c r="A37" s="11" t="s">
        <v>49</v>
      </c>
      <c r="B37" s="8"/>
      <c r="C37" s="6" t="s">
        <v>50</v>
      </c>
      <c r="D37" s="7"/>
      <c r="E37" s="8"/>
    </row>
    <row r="38" spans="1:5" ht="15">
      <c r="A38" s="11" t="s">
        <v>51</v>
      </c>
      <c r="B38" s="8"/>
      <c r="C38" s="6" t="s">
        <v>52</v>
      </c>
      <c r="D38" s="7"/>
      <c r="E38" s="8"/>
    </row>
    <row r="39" spans="1:5" ht="15">
      <c r="A39" s="11" t="s">
        <v>53</v>
      </c>
      <c r="B39" s="8"/>
      <c r="C39" s="6" t="s">
        <v>77</v>
      </c>
      <c r="D39" s="7"/>
      <c r="E39" s="8"/>
    </row>
    <row r="40" spans="1:5" ht="13.2">
      <c r="A40" s="16"/>
      <c r="B40" s="7"/>
      <c r="C40" s="7"/>
      <c r="D40" s="7"/>
      <c r="E40" s="8"/>
    </row>
    <row r="41" spans="1:5" ht="15.6">
      <c r="A41" s="1" t="s">
        <v>55</v>
      </c>
      <c r="B41" s="2" t="s">
        <v>56</v>
      </c>
      <c r="C41" s="17" t="s">
        <v>57</v>
      </c>
      <c r="D41" s="8"/>
      <c r="E41" s="2" t="s">
        <v>58</v>
      </c>
    </row>
    <row r="42" spans="1:5" ht="15.6">
      <c r="A42" s="3" t="s">
        <v>59</v>
      </c>
      <c r="B42" s="2">
        <v>9725.43</v>
      </c>
      <c r="C42" s="17">
        <f t="shared" ref="C42:C48" si="0">B42/20</f>
        <v>486.2715</v>
      </c>
      <c r="D42" s="8"/>
      <c r="E42" s="2">
        <f>C42/130</f>
        <v>3.7405499999999998</v>
      </c>
    </row>
    <row r="43" spans="1:5" ht="15.6">
      <c r="A43" s="3" t="s">
        <v>60</v>
      </c>
      <c r="B43" s="2">
        <v>405.3</v>
      </c>
      <c r="C43" s="17">
        <f t="shared" si="0"/>
        <v>20.265000000000001</v>
      </c>
      <c r="D43" s="8"/>
      <c r="E43" s="2">
        <f>E48+E47+E46+E44+E45</f>
        <v>0.15588846153846156</v>
      </c>
    </row>
    <row r="44" spans="1:5" ht="15">
      <c r="A44" s="3" t="s">
        <v>61</v>
      </c>
      <c r="B44" s="4">
        <v>60</v>
      </c>
      <c r="C44" s="18">
        <f t="shared" si="0"/>
        <v>3</v>
      </c>
      <c r="D44" s="8"/>
      <c r="E44" s="4">
        <f t="shared" ref="E44:E48" si="1">C44/130</f>
        <v>2.3076923076923078E-2</v>
      </c>
    </row>
    <row r="45" spans="1:5" ht="15">
      <c r="A45" s="3" t="s">
        <v>62</v>
      </c>
      <c r="B45" s="5">
        <v>24.62</v>
      </c>
      <c r="C45" s="18">
        <f t="shared" si="0"/>
        <v>1.2310000000000001</v>
      </c>
      <c r="D45" s="8"/>
      <c r="E45" s="4">
        <f t="shared" si="1"/>
        <v>9.4692307692307697E-3</v>
      </c>
    </row>
    <row r="46" spans="1:5" ht="15">
      <c r="A46" s="3" t="s">
        <v>63</v>
      </c>
      <c r="B46" s="4">
        <v>15.52</v>
      </c>
      <c r="C46" s="18">
        <f t="shared" si="0"/>
        <v>0.77600000000000002</v>
      </c>
      <c r="D46" s="8"/>
      <c r="E46" s="4">
        <f t="shared" si="1"/>
        <v>5.9692307692307692E-3</v>
      </c>
    </row>
    <row r="47" spans="1:5" ht="15">
      <c r="A47" s="3" t="s">
        <v>64</v>
      </c>
      <c r="B47" s="4">
        <v>14.95</v>
      </c>
      <c r="C47" s="18">
        <f t="shared" si="0"/>
        <v>0.74749999999999994</v>
      </c>
      <c r="D47" s="8"/>
      <c r="E47" s="4">
        <f t="shared" si="1"/>
        <v>5.7499999999999999E-3</v>
      </c>
    </row>
    <row r="48" spans="1:5" ht="15">
      <c r="A48" s="3" t="s">
        <v>65</v>
      </c>
      <c r="B48" s="4">
        <v>290.22000000000003</v>
      </c>
      <c r="C48" s="18">
        <f t="shared" si="0"/>
        <v>14.511000000000001</v>
      </c>
      <c r="D48" s="8"/>
      <c r="E48" s="4">
        <f t="shared" si="1"/>
        <v>0.11162307692307694</v>
      </c>
    </row>
    <row r="49" spans="1:5" ht="15.6">
      <c r="A49" s="1" t="s">
        <v>66</v>
      </c>
      <c r="B49" s="2">
        <f t="shared" ref="B49:C49" si="2">B50+B51+B52+B53</f>
        <v>4134.5680000000002</v>
      </c>
      <c r="C49" s="17">
        <f t="shared" si="2"/>
        <v>206.72840000000002</v>
      </c>
      <c r="D49" s="8"/>
      <c r="E49" s="2">
        <f>E53+E52+E51+E50</f>
        <v>1.5902184615384616</v>
      </c>
    </row>
    <row r="50" spans="1:5" ht="15">
      <c r="A50" s="3" t="s">
        <v>67</v>
      </c>
      <c r="B50" s="4">
        <f>C50*20</f>
        <v>3460.88</v>
      </c>
      <c r="C50" s="18">
        <v>173.04400000000001</v>
      </c>
      <c r="D50" s="8"/>
      <c r="E50" s="4">
        <f>C50/130</f>
        <v>1.3311076923076923</v>
      </c>
    </row>
    <row r="51" spans="1:5" ht="15">
      <c r="A51" s="3" t="s">
        <v>68</v>
      </c>
      <c r="B51" s="4">
        <f t="shared" ref="B51:C51" si="3">10%*B50</f>
        <v>346.08800000000002</v>
      </c>
      <c r="C51" s="18">
        <f t="shared" si="3"/>
        <v>17.304400000000001</v>
      </c>
      <c r="D51" s="8"/>
      <c r="E51" s="4">
        <f>10%*E50</f>
        <v>0.13311076923076923</v>
      </c>
    </row>
    <row r="52" spans="1:5" ht="15">
      <c r="A52" s="4" t="s">
        <v>69</v>
      </c>
      <c r="B52" s="4">
        <f t="shared" ref="B52:B53" si="4">C52*20</f>
        <v>200.2</v>
      </c>
      <c r="C52" s="18">
        <f t="shared" ref="C52:C53" si="5">E52*130</f>
        <v>10.01</v>
      </c>
      <c r="D52" s="8"/>
      <c r="E52" s="4">
        <v>7.6999999999999999E-2</v>
      </c>
    </row>
    <row r="53" spans="1:5" ht="15">
      <c r="A53" s="4" t="s">
        <v>53</v>
      </c>
      <c r="B53" s="4">
        <f t="shared" si="4"/>
        <v>127.4</v>
      </c>
      <c r="C53" s="18">
        <f t="shared" si="5"/>
        <v>6.37</v>
      </c>
      <c r="D53" s="8"/>
      <c r="E53" s="4">
        <v>4.9000000000000002E-2</v>
      </c>
    </row>
    <row r="54" spans="1:5" ht="15.6">
      <c r="A54" s="17" t="s">
        <v>70</v>
      </c>
      <c r="B54" s="8"/>
      <c r="C54" s="18">
        <f>E49+E43+E42</f>
        <v>5.4866569230769233</v>
      </c>
      <c r="D54" s="7"/>
      <c r="E54" s="8"/>
    </row>
    <row r="55" spans="1:5" ht="15.6">
      <c r="A55" s="17" t="s">
        <v>71</v>
      </c>
      <c r="B55" s="8"/>
      <c r="C55" s="18">
        <v>1.399</v>
      </c>
      <c r="D55" s="7"/>
      <c r="E55" s="8"/>
    </row>
    <row r="56" spans="1:5" ht="15.6">
      <c r="A56" s="17" t="s">
        <v>72</v>
      </c>
      <c r="B56" s="8"/>
      <c r="C56" s="17">
        <v>6.8890000000000002</v>
      </c>
      <c r="D56" s="7"/>
      <c r="E56" s="8"/>
    </row>
  </sheetData>
  <mergeCells count="88">
    <mergeCell ref="A39:B39"/>
    <mergeCell ref="C48:D48"/>
    <mergeCell ref="C49:D49"/>
    <mergeCell ref="C50:D50"/>
    <mergeCell ref="C44:D44"/>
    <mergeCell ref="C45:D45"/>
    <mergeCell ref="C39:E39"/>
    <mergeCell ref="A40:E40"/>
    <mergeCell ref="C41:D41"/>
    <mergeCell ref="C42:D42"/>
    <mergeCell ref="C43:D43"/>
    <mergeCell ref="C46:D46"/>
    <mergeCell ref="C47:D47"/>
    <mergeCell ref="C29:E29"/>
    <mergeCell ref="C30:E30"/>
    <mergeCell ref="C31:E31"/>
    <mergeCell ref="C32:E32"/>
    <mergeCell ref="C36:E36"/>
    <mergeCell ref="C37:E37"/>
    <mergeCell ref="A1:E1"/>
    <mergeCell ref="C3:E3"/>
    <mergeCell ref="A6:B6"/>
    <mergeCell ref="A7:B7"/>
    <mergeCell ref="A11:B11"/>
    <mergeCell ref="A2:B2"/>
    <mergeCell ref="A3:B3"/>
    <mergeCell ref="A4:B4"/>
    <mergeCell ref="C4:E4"/>
    <mergeCell ref="C2:E2"/>
    <mergeCell ref="A5:B5"/>
    <mergeCell ref="C5:E5"/>
    <mergeCell ref="A12:B12"/>
    <mergeCell ref="C12:E12"/>
    <mergeCell ref="A21:B21"/>
    <mergeCell ref="C6:E6"/>
    <mergeCell ref="C7:E7"/>
    <mergeCell ref="C13:E13"/>
    <mergeCell ref="C14:E14"/>
    <mergeCell ref="A8:B8"/>
    <mergeCell ref="C8:E8"/>
    <mergeCell ref="A14:B14"/>
    <mergeCell ref="A17:B17"/>
    <mergeCell ref="A22:B22"/>
    <mergeCell ref="A20:B20"/>
    <mergeCell ref="A18:E18"/>
    <mergeCell ref="A19:E19"/>
    <mergeCell ref="A9:E10"/>
    <mergeCell ref="C11:E11"/>
    <mergeCell ref="A15:B15"/>
    <mergeCell ref="A16:B16"/>
    <mergeCell ref="A13:B13"/>
    <mergeCell ref="A38:B38"/>
    <mergeCell ref="A33:B33"/>
    <mergeCell ref="A36:B36"/>
    <mergeCell ref="C38:E38"/>
    <mergeCell ref="C15:E15"/>
    <mergeCell ref="C16:E16"/>
    <mergeCell ref="C21:E21"/>
    <mergeCell ref="C20:E20"/>
    <mergeCell ref="A23:B23"/>
    <mergeCell ref="C33:E33"/>
    <mergeCell ref="C24:E24"/>
    <mergeCell ref="A26:E26"/>
    <mergeCell ref="A27:E27"/>
    <mergeCell ref="C23:E23"/>
    <mergeCell ref="C22:E22"/>
    <mergeCell ref="C17:E17"/>
    <mergeCell ref="C56:E56"/>
    <mergeCell ref="A56:B56"/>
    <mergeCell ref="C55:E55"/>
    <mergeCell ref="A55:B55"/>
    <mergeCell ref="A24:B24"/>
    <mergeCell ref="A28:B28"/>
    <mergeCell ref="A31:B31"/>
    <mergeCell ref="A32:B32"/>
    <mergeCell ref="A25:B25"/>
    <mergeCell ref="C28:E28"/>
    <mergeCell ref="C25:E25"/>
    <mergeCell ref="A35:E35"/>
    <mergeCell ref="A34:E34"/>
    <mergeCell ref="A29:B29"/>
    <mergeCell ref="A30:B30"/>
    <mergeCell ref="A37:B37"/>
    <mergeCell ref="C53:D53"/>
    <mergeCell ref="C52:D52"/>
    <mergeCell ref="C51:D51"/>
    <mergeCell ref="A54:B54"/>
    <mergeCell ref="C54:E5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56"/>
  <sheetViews>
    <sheetView workbookViewId="0">
      <selection activeCell="C17" sqref="C17:E17"/>
    </sheetView>
  </sheetViews>
  <sheetFormatPr defaultColWidth="12.6640625" defaultRowHeight="15.75" customHeight="1"/>
  <cols>
    <col min="1" max="1" width="30.77734375" customWidth="1"/>
    <col min="2" max="2" width="31.109375" customWidth="1"/>
    <col min="3" max="3" width="18.33203125" customWidth="1"/>
    <col min="4" max="4" width="18.44140625" customWidth="1"/>
    <col min="5" max="5" width="25.33203125" customWidth="1"/>
  </cols>
  <sheetData>
    <row r="1" spans="1:5" ht="15.75" customHeight="1">
      <c r="A1" s="12" t="s">
        <v>79</v>
      </c>
      <c r="B1" s="7"/>
      <c r="C1" s="7"/>
      <c r="D1" s="7"/>
      <c r="E1" s="8"/>
    </row>
    <row r="2" spans="1:5" ht="15.75" customHeight="1">
      <c r="A2" s="13" t="s">
        <v>1</v>
      </c>
      <c r="B2" s="8"/>
      <c r="C2" s="13">
        <v>28</v>
      </c>
      <c r="D2" s="7"/>
      <c r="E2" s="8"/>
    </row>
    <row r="3" spans="1:5" ht="15.75" customHeight="1">
      <c r="A3" s="13" t="s">
        <v>2</v>
      </c>
      <c r="B3" s="8"/>
      <c r="C3" s="10" t="s">
        <v>75</v>
      </c>
      <c r="D3" s="7"/>
      <c r="E3" s="8"/>
    </row>
    <row r="4" spans="1:5" ht="15.75" customHeight="1">
      <c r="A4" s="13" t="s">
        <v>4</v>
      </c>
      <c r="B4" s="8"/>
      <c r="C4" s="10">
        <v>140</v>
      </c>
      <c r="D4" s="7"/>
      <c r="E4" s="8"/>
    </row>
    <row r="5" spans="1:5" ht="15.75" customHeight="1">
      <c r="A5" s="13" t="s">
        <v>5</v>
      </c>
      <c r="B5" s="8"/>
      <c r="C5" s="10">
        <v>200</v>
      </c>
      <c r="D5" s="7"/>
      <c r="E5" s="8"/>
    </row>
    <row r="6" spans="1:5" ht="15.75" customHeight="1">
      <c r="A6" s="13" t="s">
        <v>6</v>
      </c>
      <c r="B6" s="8"/>
      <c r="C6" s="10">
        <v>20</v>
      </c>
      <c r="D6" s="7"/>
      <c r="E6" s="8"/>
    </row>
    <row r="7" spans="1:5" ht="15.75" customHeight="1">
      <c r="A7" s="13" t="s">
        <v>7</v>
      </c>
      <c r="B7" s="8"/>
      <c r="C7" s="10" t="s">
        <v>8</v>
      </c>
      <c r="D7" s="7"/>
      <c r="E7" s="8"/>
    </row>
    <row r="8" spans="1:5" ht="15.75" customHeight="1">
      <c r="A8" s="13" t="s">
        <v>9</v>
      </c>
      <c r="B8" s="8"/>
      <c r="C8" s="10" t="s">
        <v>76</v>
      </c>
      <c r="D8" s="7"/>
      <c r="E8" s="8"/>
    </row>
    <row r="9" spans="1:5" ht="13.2">
      <c r="A9" s="19" t="s">
        <v>11</v>
      </c>
      <c r="B9" s="20"/>
      <c r="C9" s="20"/>
      <c r="D9" s="20"/>
      <c r="E9" s="21"/>
    </row>
    <row r="10" spans="1:5" ht="13.2">
      <c r="A10" s="22"/>
      <c r="B10" s="23"/>
      <c r="C10" s="23"/>
      <c r="D10" s="23"/>
      <c r="E10" s="24"/>
    </row>
    <row r="11" spans="1:5" ht="15">
      <c r="A11" s="11" t="s">
        <v>12</v>
      </c>
      <c r="B11" s="8"/>
      <c r="C11" s="6">
        <v>2495.91</v>
      </c>
      <c r="D11" s="7"/>
      <c r="E11" s="8"/>
    </row>
    <row r="12" spans="1:5" ht="15">
      <c r="A12" s="11" t="s">
        <v>14</v>
      </c>
      <c r="B12" s="8"/>
      <c r="C12" s="6">
        <v>1712.98</v>
      </c>
      <c r="D12" s="7"/>
      <c r="E12" s="8"/>
    </row>
    <row r="13" spans="1:5" ht="15">
      <c r="A13" s="11" t="s">
        <v>16</v>
      </c>
      <c r="B13" s="8"/>
      <c r="C13" s="6">
        <v>2989.15</v>
      </c>
      <c r="D13" s="7"/>
      <c r="E13" s="8"/>
    </row>
    <row r="14" spans="1:5" ht="15">
      <c r="A14" s="11" t="s">
        <v>18</v>
      </c>
      <c r="B14" s="8"/>
      <c r="C14" s="6">
        <v>1262.67</v>
      </c>
      <c r="D14" s="7"/>
      <c r="E14" s="8"/>
    </row>
    <row r="15" spans="1:5" ht="15">
      <c r="A15" s="11" t="s">
        <v>20</v>
      </c>
      <c r="B15" s="8"/>
      <c r="C15" s="6" t="s">
        <v>21</v>
      </c>
      <c r="D15" s="7"/>
      <c r="E15" s="8"/>
    </row>
    <row r="16" spans="1:5" ht="15">
      <c r="A16" s="11" t="s">
        <v>22</v>
      </c>
      <c r="B16" s="8"/>
      <c r="C16" s="9">
        <v>123.12</v>
      </c>
      <c r="D16" s="7"/>
      <c r="E16" s="8"/>
    </row>
    <row r="17" spans="1:5" ht="15.75" customHeight="1">
      <c r="A17" s="13" t="s">
        <v>23</v>
      </c>
      <c r="B17" s="8"/>
      <c r="C17" s="25">
        <v>9725.43</v>
      </c>
      <c r="D17" s="7"/>
      <c r="E17" s="8"/>
    </row>
    <row r="18" spans="1:5" ht="15">
      <c r="A18" s="18"/>
      <c r="B18" s="7"/>
      <c r="C18" s="7"/>
      <c r="D18" s="7"/>
      <c r="E18" s="8"/>
    </row>
    <row r="19" spans="1:5" ht="15.75" customHeight="1">
      <c r="A19" s="28" t="s">
        <v>25</v>
      </c>
      <c r="B19" s="7"/>
      <c r="C19" s="7"/>
      <c r="D19" s="7"/>
      <c r="E19" s="8"/>
    </row>
    <row r="20" spans="1:5" ht="15">
      <c r="A20" s="29" t="s">
        <v>26</v>
      </c>
      <c r="B20" s="8"/>
      <c r="C20" s="26">
        <v>600</v>
      </c>
      <c r="D20" s="7"/>
      <c r="E20" s="8"/>
    </row>
    <row r="21" spans="1:5" ht="15">
      <c r="A21" s="29" t="s">
        <v>28</v>
      </c>
      <c r="B21" s="8"/>
      <c r="C21" s="26">
        <v>246.23</v>
      </c>
      <c r="D21" s="7"/>
      <c r="E21" s="8"/>
    </row>
    <row r="22" spans="1:5" ht="15">
      <c r="A22" s="29" t="s">
        <v>30</v>
      </c>
      <c r="B22" s="8"/>
      <c r="C22" s="26">
        <v>155.22999999999999</v>
      </c>
      <c r="D22" s="7"/>
      <c r="E22" s="8"/>
    </row>
    <row r="23" spans="1:5" ht="15">
      <c r="A23" s="29" t="s">
        <v>32</v>
      </c>
      <c r="B23" s="8"/>
      <c r="C23" s="26">
        <v>149.4</v>
      </c>
      <c r="D23" s="7"/>
      <c r="E23" s="8"/>
    </row>
    <row r="24" spans="1:5" ht="15">
      <c r="A24" s="29" t="s">
        <v>34</v>
      </c>
      <c r="B24" s="8"/>
      <c r="C24" s="26">
        <v>2902.2</v>
      </c>
      <c r="D24" s="7"/>
      <c r="E24" s="8"/>
    </row>
    <row r="25" spans="1:5" ht="15.6">
      <c r="A25" s="30" t="s">
        <v>36</v>
      </c>
      <c r="B25" s="8"/>
      <c r="C25" s="25">
        <f>C20+C21+C22+C23+C24</f>
        <v>4053.06</v>
      </c>
      <c r="D25" s="7"/>
      <c r="E25" s="8"/>
    </row>
    <row r="26" spans="1:5" ht="13.2">
      <c r="A26" s="27"/>
      <c r="B26" s="7"/>
      <c r="C26" s="7"/>
      <c r="D26" s="7"/>
      <c r="E26" s="8"/>
    </row>
    <row r="27" spans="1:5" ht="15.6">
      <c r="A27" s="28" t="s">
        <v>38</v>
      </c>
      <c r="B27" s="7"/>
      <c r="C27" s="7"/>
      <c r="D27" s="7"/>
      <c r="E27" s="8"/>
    </row>
    <row r="28" spans="1:5" ht="15">
      <c r="A28" s="29" t="s">
        <v>26</v>
      </c>
      <c r="B28" s="8"/>
      <c r="C28" s="26">
        <v>60</v>
      </c>
      <c r="D28" s="7"/>
      <c r="E28" s="8"/>
    </row>
    <row r="29" spans="1:5" ht="15">
      <c r="A29" s="29" t="s">
        <v>28</v>
      </c>
      <c r="B29" s="8"/>
      <c r="C29" s="26">
        <v>24.62</v>
      </c>
      <c r="D29" s="7"/>
      <c r="E29" s="8"/>
    </row>
    <row r="30" spans="1:5" ht="15">
      <c r="A30" s="29" t="s">
        <v>30</v>
      </c>
      <c r="B30" s="8"/>
      <c r="C30" s="26">
        <v>15.52</v>
      </c>
      <c r="D30" s="7"/>
      <c r="E30" s="8"/>
    </row>
    <row r="31" spans="1:5" ht="15">
      <c r="A31" s="29" t="s">
        <v>32</v>
      </c>
      <c r="B31" s="8"/>
      <c r="C31" s="26">
        <v>14.94</v>
      </c>
      <c r="D31" s="7"/>
      <c r="E31" s="8"/>
    </row>
    <row r="32" spans="1:5" ht="15">
      <c r="A32" s="29" t="s">
        <v>34</v>
      </c>
      <c r="B32" s="8"/>
      <c r="C32" s="26">
        <v>290.22000000000003</v>
      </c>
      <c r="D32" s="7"/>
      <c r="E32" s="8"/>
    </row>
    <row r="33" spans="1:5" ht="15.6">
      <c r="A33" s="17" t="s">
        <v>44</v>
      </c>
      <c r="B33" s="8"/>
      <c r="C33" s="25">
        <f>C28+C29+C30+C31+C32</f>
        <v>405.3</v>
      </c>
      <c r="D33" s="7"/>
      <c r="E33" s="8"/>
    </row>
    <row r="34" spans="1:5" ht="13.2">
      <c r="A34" s="16"/>
      <c r="B34" s="7"/>
      <c r="C34" s="7"/>
      <c r="D34" s="7"/>
      <c r="E34" s="8"/>
    </row>
    <row r="35" spans="1:5" ht="15.6">
      <c r="A35" s="12" t="s">
        <v>46</v>
      </c>
      <c r="B35" s="7"/>
      <c r="C35" s="7"/>
      <c r="D35" s="7"/>
      <c r="E35" s="8"/>
    </row>
    <row r="36" spans="1:5" ht="15">
      <c r="A36" s="11" t="s">
        <v>47</v>
      </c>
      <c r="B36" s="8"/>
      <c r="C36" s="6" t="s">
        <v>48</v>
      </c>
      <c r="D36" s="7"/>
      <c r="E36" s="8"/>
    </row>
    <row r="37" spans="1:5" ht="15">
      <c r="A37" s="11" t="s">
        <v>49</v>
      </c>
      <c r="B37" s="8"/>
      <c r="C37" s="6" t="s">
        <v>50</v>
      </c>
      <c r="D37" s="7"/>
      <c r="E37" s="8"/>
    </row>
    <row r="38" spans="1:5" ht="15">
      <c r="A38" s="11" t="s">
        <v>51</v>
      </c>
      <c r="B38" s="8"/>
      <c r="C38" s="6" t="s">
        <v>52</v>
      </c>
      <c r="D38" s="7"/>
      <c r="E38" s="8"/>
    </row>
    <row r="39" spans="1:5" ht="15">
      <c r="A39" s="11" t="s">
        <v>53</v>
      </c>
      <c r="B39" s="8"/>
      <c r="C39" s="6" t="s">
        <v>77</v>
      </c>
      <c r="D39" s="7"/>
      <c r="E39" s="8"/>
    </row>
    <row r="40" spans="1:5" ht="13.2">
      <c r="A40" s="16"/>
      <c r="B40" s="7"/>
      <c r="C40" s="7"/>
      <c r="D40" s="7"/>
      <c r="E40" s="8"/>
    </row>
    <row r="41" spans="1:5" ht="15.6">
      <c r="A41" s="1" t="s">
        <v>55</v>
      </c>
      <c r="B41" s="2" t="s">
        <v>56</v>
      </c>
      <c r="C41" s="17" t="s">
        <v>57</v>
      </c>
      <c r="D41" s="8"/>
      <c r="E41" s="2" t="s">
        <v>58</v>
      </c>
    </row>
    <row r="42" spans="1:5" ht="15.6">
      <c r="A42" s="3" t="s">
        <v>59</v>
      </c>
      <c r="B42" s="2">
        <v>9725.43</v>
      </c>
      <c r="C42" s="17">
        <f t="shared" ref="C42:C48" si="0">B42/20</f>
        <v>486.2715</v>
      </c>
      <c r="D42" s="8"/>
      <c r="E42" s="2">
        <f>C42/140</f>
        <v>3.4733678571428572</v>
      </c>
    </row>
    <row r="43" spans="1:5" ht="15.6">
      <c r="A43" s="3" t="s">
        <v>60</v>
      </c>
      <c r="B43" s="2">
        <v>405.3</v>
      </c>
      <c r="C43" s="17">
        <f t="shared" si="0"/>
        <v>20.265000000000001</v>
      </c>
      <c r="D43" s="8"/>
      <c r="E43" s="2">
        <f>E48+E47+E46+E44+E45</f>
        <v>0.14475357142857143</v>
      </c>
    </row>
    <row r="44" spans="1:5" ht="15">
      <c r="A44" s="3" t="s">
        <v>61</v>
      </c>
      <c r="B44" s="4">
        <v>60</v>
      </c>
      <c r="C44" s="18">
        <f t="shared" si="0"/>
        <v>3</v>
      </c>
      <c r="D44" s="8"/>
      <c r="E44" s="4">
        <f t="shared" ref="E44:E48" si="1">C44/140</f>
        <v>2.1428571428571429E-2</v>
      </c>
    </row>
    <row r="45" spans="1:5" ht="15">
      <c r="A45" s="3" t="s">
        <v>62</v>
      </c>
      <c r="B45" s="5">
        <v>24.62</v>
      </c>
      <c r="C45" s="18">
        <f t="shared" si="0"/>
        <v>1.2310000000000001</v>
      </c>
      <c r="D45" s="8"/>
      <c r="E45" s="4">
        <f t="shared" si="1"/>
        <v>8.7928571428571439E-3</v>
      </c>
    </row>
    <row r="46" spans="1:5" ht="15">
      <c r="A46" s="3" t="s">
        <v>63</v>
      </c>
      <c r="B46" s="4">
        <v>15.52</v>
      </c>
      <c r="C46" s="18">
        <f t="shared" si="0"/>
        <v>0.77600000000000002</v>
      </c>
      <c r="D46" s="8"/>
      <c r="E46" s="4">
        <f t="shared" si="1"/>
        <v>5.5428571428571428E-3</v>
      </c>
    </row>
    <row r="47" spans="1:5" ht="15">
      <c r="A47" s="3" t="s">
        <v>64</v>
      </c>
      <c r="B47" s="4">
        <v>14.95</v>
      </c>
      <c r="C47" s="18">
        <f t="shared" si="0"/>
        <v>0.74749999999999994</v>
      </c>
      <c r="D47" s="8"/>
      <c r="E47" s="4">
        <f t="shared" si="1"/>
        <v>5.3392857142857139E-3</v>
      </c>
    </row>
    <row r="48" spans="1:5" ht="15">
      <c r="A48" s="3" t="s">
        <v>65</v>
      </c>
      <c r="B48" s="4">
        <v>290.22000000000003</v>
      </c>
      <c r="C48" s="18">
        <f t="shared" si="0"/>
        <v>14.511000000000001</v>
      </c>
      <c r="D48" s="8"/>
      <c r="E48" s="4">
        <f t="shared" si="1"/>
        <v>0.10365000000000001</v>
      </c>
    </row>
    <row r="49" spans="1:5" ht="15.6">
      <c r="A49" s="1" t="s">
        <v>66</v>
      </c>
      <c r="B49" s="2">
        <f t="shared" ref="B49:C49" si="2">B50+B51+B52+B53</f>
        <v>4452.5</v>
      </c>
      <c r="C49" s="17">
        <f t="shared" si="2"/>
        <v>222.625</v>
      </c>
      <c r="D49" s="8"/>
      <c r="E49" s="2">
        <f>E53+E52+E51+E50</f>
        <v>1.5901785714285714</v>
      </c>
    </row>
    <row r="50" spans="1:5" ht="15">
      <c r="A50" s="3" t="s">
        <v>67</v>
      </c>
      <c r="B50" s="4">
        <f>C50*20</f>
        <v>3727</v>
      </c>
      <c r="C50" s="18">
        <v>186.35</v>
      </c>
      <c r="D50" s="8"/>
      <c r="E50" s="4">
        <f>C50/140</f>
        <v>1.3310714285714285</v>
      </c>
    </row>
    <row r="51" spans="1:5" ht="15">
      <c r="A51" s="3" t="s">
        <v>68</v>
      </c>
      <c r="B51" s="4">
        <f t="shared" ref="B51:C51" si="3">10%*B50</f>
        <v>372.70000000000005</v>
      </c>
      <c r="C51" s="18">
        <f t="shared" si="3"/>
        <v>18.635000000000002</v>
      </c>
      <c r="D51" s="8"/>
      <c r="E51" s="4">
        <f>10%*E50</f>
        <v>0.13310714285714284</v>
      </c>
    </row>
    <row r="52" spans="1:5" ht="15">
      <c r="A52" s="4" t="s">
        <v>69</v>
      </c>
      <c r="B52" s="4">
        <f t="shared" ref="B52:B53" si="4">C52*20</f>
        <v>215.6</v>
      </c>
      <c r="C52" s="18">
        <f t="shared" ref="C52:C53" si="5">E52*140</f>
        <v>10.78</v>
      </c>
      <c r="D52" s="8"/>
      <c r="E52" s="4">
        <v>7.6999999999999999E-2</v>
      </c>
    </row>
    <row r="53" spans="1:5" ht="15">
      <c r="A53" s="4" t="s">
        <v>53</v>
      </c>
      <c r="B53" s="4">
        <f t="shared" si="4"/>
        <v>137.20000000000002</v>
      </c>
      <c r="C53" s="18">
        <f t="shared" si="5"/>
        <v>6.86</v>
      </c>
      <c r="D53" s="8"/>
      <c r="E53" s="4">
        <v>4.9000000000000002E-2</v>
      </c>
    </row>
    <row r="54" spans="1:5" ht="15.6">
      <c r="A54" s="17" t="s">
        <v>70</v>
      </c>
      <c r="B54" s="8"/>
      <c r="C54" s="18">
        <f>E49+E43+E42</f>
        <v>5.2083000000000004</v>
      </c>
      <c r="D54" s="7"/>
      <c r="E54" s="8"/>
    </row>
    <row r="55" spans="1:5" ht="15.6">
      <c r="A55" s="17" t="s">
        <v>71</v>
      </c>
      <c r="B55" s="8"/>
      <c r="C55" s="18">
        <v>1.3280000000000001</v>
      </c>
      <c r="D55" s="7"/>
      <c r="E55" s="8"/>
    </row>
    <row r="56" spans="1:5" ht="15.6">
      <c r="A56" s="17" t="s">
        <v>72</v>
      </c>
      <c r="B56" s="8"/>
      <c r="C56" s="17">
        <f>C54+C55</f>
        <v>6.5363000000000007</v>
      </c>
      <c r="D56" s="7"/>
      <c r="E56" s="8"/>
    </row>
  </sheetData>
  <mergeCells count="88">
    <mergeCell ref="C56:E56"/>
    <mergeCell ref="A56:B56"/>
    <mergeCell ref="C55:E55"/>
    <mergeCell ref="A55:B55"/>
    <mergeCell ref="C53:D53"/>
    <mergeCell ref="C52:D52"/>
    <mergeCell ref="C51:D51"/>
    <mergeCell ref="A54:B54"/>
    <mergeCell ref="C54:E54"/>
    <mergeCell ref="A16:B16"/>
    <mergeCell ref="A17:B17"/>
    <mergeCell ref="C16:E16"/>
    <mergeCell ref="C17:E17"/>
    <mergeCell ref="A35:E35"/>
    <mergeCell ref="A34:E34"/>
    <mergeCell ref="C48:D48"/>
    <mergeCell ref="C49:D49"/>
    <mergeCell ref="C50:D50"/>
    <mergeCell ref="A36:B36"/>
    <mergeCell ref="C36:E36"/>
    <mergeCell ref="C37:E37"/>
    <mergeCell ref="C8:E8"/>
    <mergeCell ref="A9:E10"/>
    <mergeCell ref="A1:E1"/>
    <mergeCell ref="C3:E3"/>
    <mergeCell ref="C13:E13"/>
    <mergeCell ref="C5:E5"/>
    <mergeCell ref="C6:E6"/>
    <mergeCell ref="A11:B11"/>
    <mergeCell ref="A8:B8"/>
    <mergeCell ref="C14:E14"/>
    <mergeCell ref="C15:E15"/>
    <mergeCell ref="A14:B14"/>
    <mergeCell ref="A2:B2"/>
    <mergeCell ref="C2:E2"/>
    <mergeCell ref="A6:B6"/>
    <mergeCell ref="A7:B7"/>
    <mergeCell ref="A3:B3"/>
    <mergeCell ref="A4:B4"/>
    <mergeCell ref="A5:B5"/>
    <mergeCell ref="C4:E4"/>
    <mergeCell ref="C12:E12"/>
    <mergeCell ref="A12:B12"/>
    <mergeCell ref="A13:B13"/>
    <mergeCell ref="C11:E11"/>
    <mergeCell ref="C7:E7"/>
    <mergeCell ref="A37:B37"/>
    <mergeCell ref="A38:B38"/>
    <mergeCell ref="A39:B39"/>
    <mergeCell ref="C38:E38"/>
    <mergeCell ref="C41:D41"/>
    <mergeCell ref="C39:E39"/>
    <mergeCell ref="A40:E40"/>
    <mergeCell ref="C46:D46"/>
    <mergeCell ref="C47:D47"/>
    <mergeCell ref="C42:D42"/>
    <mergeCell ref="C43:D43"/>
    <mergeCell ref="C44:D44"/>
    <mergeCell ref="C45:D45"/>
    <mergeCell ref="C31:E31"/>
    <mergeCell ref="C32:E32"/>
    <mergeCell ref="C33:E33"/>
    <mergeCell ref="A26:E26"/>
    <mergeCell ref="A27:E27"/>
    <mergeCell ref="A28:B28"/>
    <mergeCell ref="A31:B31"/>
    <mergeCell ref="A32:B32"/>
    <mergeCell ref="A29:B29"/>
    <mergeCell ref="A30:B30"/>
    <mergeCell ref="A33:B33"/>
    <mergeCell ref="C28:E28"/>
    <mergeCell ref="C29:E29"/>
    <mergeCell ref="C25:E25"/>
    <mergeCell ref="C30:E30"/>
    <mergeCell ref="A25:B25"/>
    <mergeCell ref="A18:E18"/>
    <mergeCell ref="A15:B15"/>
    <mergeCell ref="C24:E24"/>
    <mergeCell ref="C23:E23"/>
    <mergeCell ref="C21:E21"/>
    <mergeCell ref="C22:E22"/>
    <mergeCell ref="C20:E20"/>
    <mergeCell ref="A20:B20"/>
    <mergeCell ref="A21:B21"/>
    <mergeCell ref="A22:B22"/>
    <mergeCell ref="A19:E19"/>
    <mergeCell ref="A23:B23"/>
    <mergeCell ref="A24:B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linha 1</vt:lpstr>
      <vt:lpstr>linha 2</vt:lpstr>
      <vt:lpstr>linha 3</vt:lpstr>
      <vt:lpstr>linha 4</vt:lpstr>
      <vt:lpstr>linha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Renata dos Santos Barcelos</dc:creator>
  <cp:lastModifiedBy>Andreia Renata dos Santos Barcelos</cp:lastModifiedBy>
  <dcterms:created xsi:type="dcterms:W3CDTF">2023-11-07T11:58:41Z</dcterms:created>
  <dcterms:modified xsi:type="dcterms:W3CDTF">2023-12-27T11:33:10Z</dcterms:modified>
</cp:coreProperties>
</file>